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T:\JoMitchell\Desktop 2022\Forms\"/>
    </mc:Choice>
  </mc:AlternateContent>
  <xr:revisionPtr revIDLastSave="0" documentId="8_{46E34162-3445-4D7E-9165-734938424970}" xr6:coauthVersionLast="36" xr6:coauthVersionMax="36" xr10:uidLastSave="{00000000-0000-0000-0000-000000000000}"/>
  <bookViews>
    <workbookView xWindow="32760" yWindow="120" windowWidth="12120" windowHeight="9120" activeTab="1" xr2:uid="{00000000-000D-0000-FFFF-FFFF00000000}"/>
  </bookViews>
  <sheets>
    <sheet name="Instructions" sheetId="16" r:id="rId1"/>
    <sheet name="Travel and Expense Form" sheetId="6" r:id="rId2"/>
    <sheet name="MRA-Missing Receipt Affidavit" sheetId="18" r:id="rId3"/>
    <sheet name="Standard Mileage Chart" sheetId="17" r:id="rId4"/>
    <sheet name="List of Locations - Hide" sheetId="2" state="hidden" r:id="rId5"/>
    <sheet name="Sheet1" sheetId="12" state="hidden" r:id="rId6"/>
    <sheet name="Sheet2" sheetId="15" state="hidden" r:id="rId7"/>
  </sheets>
  <definedNames>
    <definedName name="AccountCodes">'List of Locations - Hide'!$C$1:$C$5</definedName>
    <definedName name="Locations">'List of Locations - Hide'!$A$1:$A$18</definedName>
    <definedName name="_xlnm.Print_Area" localSheetId="1">'Travel and Expense Form'!$A$1:$O$78</definedName>
    <definedName name="school2">'List of Locations - Hide'!$A$1:$A$17</definedName>
    <definedName name="school3">Sheet1!$A$1:$A$18</definedName>
    <definedName name="Schools">'List of Locations - Hide'!$A$1:$A$16</definedName>
    <definedName name="schools2">'List of Locations - Hide'!$A$1:$A$16</definedName>
  </definedNames>
  <calcPr calcId="191029"/>
</workbook>
</file>

<file path=xl/calcChain.xml><?xml version="1.0" encoding="utf-8"?>
<calcChain xmlns="http://schemas.openxmlformats.org/spreadsheetml/2006/main">
  <c r="G76" i="6" l="1"/>
  <c r="G75" i="6"/>
  <c r="G74" i="6"/>
  <c r="G73" i="6"/>
  <c r="G72" i="6"/>
  <c r="G71" i="6"/>
  <c r="G70" i="6"/>
  <c r="G69" i="6"/>
  <c r="G68" i="6"/>
  <c r="G67" i="6"/>
  <c r="G66" i="6"/>
  <c r="G65" i="6"/>
  <c r="G64" i="6"/>
  <c r="G63" i="6"/>
  <c r="G62" i="6"/>
  <c r="G61" i="6"/>
  <c r="G60" i="6"/>
  <c r="G59" i="6"/>
  <c r="G58" i="6"/>
  <c r="G57" i="6"/>
  <c r="G29" i="6"/>
  <c r="G28" i="6"/>
  <c r="G27" i="6"/>
  <c r="G26" i="6"/>
  <c r="G25" i="6"/>
  <c r="G24" i="6"/>
  <c r="G23" i="6"/>
  <c r="G22" i="6"/>
  <c r="G21" i="6"/>
  <c r="G20" i="6"/>
  <c r="G19" i="6"/>
  <c r="G18" i="6"/>
  <c r="G17" i="6"/>
  <c r="G16" i="6"/>
  <c r="G15" i="6"/>
  <c r="G14" i="6"/>
  <c r="G13" i="6"/>
  <c r="G12" i="6"/>
  <c r="G11" i="6"/>
  <c r="M76" i="6" l="1"/>
  <c r="M75" i="6"/>
  <c r="M72" i="6"/>
  <c r="M71" i="6"/>
  <c r="M68" i="6"/>
  <c r="M67" i="6"/>
  <c r="M63" i="6"/>
  <c r="M61" i="6"/>
  <c r="M60" i="6"/>
  <c r="M59" i="6"/>
  <c r="M28" i="6"/>
  <c r="M26" i="6"/>
  <c r="M22" i="6"/>
  <c r="M20" i="6"/>
  <c r="M15" i="6"/>
  <c r="M14" i="6"/>
  <c r="M13" i="6"/>
  <c r="M12" i="6"/>
  <c r="M11" i="6"/>
  <c r="M73" i="6"/>
  <c r="M69" i="6"/>
  <c r="M66" i="6"/>
  <c r="M65" i="6"/>
  <c r="M64" i="6"/>
  <c r="M57" i="6"/>
  <c r="M29" i="6"/>
  <c r="M27" i="6"/>
  <c r="M25" i="6"/>
  <c r="M24" i="6"/>
  <c r="M23" i="6"/>
  <c r="M21" i="6"/>
  <c r="M19" i="6"/>
  <c r="M18" i="6"/>
  <c r="M17" i="6"/>
  <c r="M16" i="6"/>
  <c r="M70" i="6"/>
  <c r="M58" i="6"/>
  <c r="M74" i="6"/>
  <c r="M62" i="6"/>
  <c r="S43" i="17"/>
  <c r="R43" i="17"/>
  <c r="Q43" i="17"/>
  <c r="P43" i="17"/>
  <c r="O43" i="17"/>
  <c r="N43" i="17"/>
  <c r="M43" i="17"/>
  <c r="L43" i="17"/>
  <c r="K43" i="17"/>
  <c r="J43" i="17"/>
  <c r="I43" i="17"/>
  <c r="H43" i="17"/>
  <c r="G43" i="17"/>
  <c r="F43" i="17"/>
  <c r="E43" i="17"/>
  <c r="D43" i="17"/>
  <c r="C43" i="17"/>
  <c r="B43" i="17"/>
  <c r="S42" i="17"/>
  <c r="R42" i="17"/>
  <c r="Q42" i="17"/>
  <c r="P42" i="17"/>
  <c r="O42" i="17"/>
  <c r="N42" i="17"/>
  <c r="M42" i="17"/>
  <c r="L42" i="17"/>
  <c r="K42" i="17"/>
  <c r="J42" i="17"/>
  <c r="I42" i="17"/>
  <c r="H42" i="17"/>
  <c r="G42" i="17"/>
  <c r="F42" i="17"/>
  <c r="E42" i="17"/>
  <c r="D42" i="17"/>
  <c r="C42" i="17"/>
  <c r="B42" i="17"/>
  <c r="S41" i="17"/>
  <c r="R41" i="17"/>
  <c r="Q41" i="17"/>
  <c r="P41" i="17"/>
  <c r="O41" i="17"/>
  <c r="N41" i="17"/>
  <c r="M41" i="17"/>
  <c r="L41" i="17"/>
  <c r="K41" i="17"/>
  <c r="J41" i="17"/>
  <c r="I41" i="17"/>
  <c r="H41" i="17"/>
  <c r="G41" i="17"/>
  <c r="F41" i="17"/>
  <c r="E41" i="17"/>
  <c r="D41" i="17"/>
  <c r="C41" i="17"/>
  <c r="B41" i="17"/>
  <c r="S40" i="17"/>
  <c r="Q40" i="17"/>
  <c r="P40" i="17"/>
  <c r="O40" i="17"/>
  <c r="M40" i="17"/>
  <c r="F40" i="17"/>
  <c r="B40" i="17"/>
  <c r="S39" i="17"/>
  <c r="R39" i="17"/>
  <c r="Q39" i="17"/>
  <c r="P39" i="17"/>
  <c r="O39" i="17"/>
  <c r="N39" i="17"/>
  <c r="M39" i="17"/>
  <c r="L39" i="17"/>
  <c r="K39" i="17"/>
  <c r="J39" i="17"/>
  <c r="I39" i="17"/>
  <c r="H39" i="17"/>
  <c r="G39" i="17"/>
  <c r="F39" i="17"/>
  <c r="E39" i="17"/>
  <c r="D39" i="17"/>
  <c r="C39" i="17"/>
  <c r="B39" i="17"/>
  <c r="S38" i="17"/>
  <c r="R38" i="17"/>
  <c r="Q38" i="17"/>
  <c r="O38" i="17"/>
  <c r="N38" i="17"/>
  <c r="M38" i="17"/>
  <c r="L38" i="17"/>
  <c r="K38" i="17"/>
  <c r="J38" i="17"/>
  <c r="I38" i="17"/>
  <c r="H38" i="17"/>
  <c r="G38" i="17"/>
  <c r="F38" i="17"/>
  <c r="E38" i="17"/>
  <c r="D38" i="17"/>
  <c r="C38" i="17"/>
  <c r="B38" i="17"/>
  <c r="M37" i="17"/>
  <c r="S36" i="17"/>
  <c r="R36" i="17"/>
  <c r="Q36" i="17"/>
  <c r="P36" i="17"/>
  <c r="O36" i="17"/>
  <c r="N36" i="17"/>
  <c r="M36" i="17"/>
  <c r="L36" i="17"/>
  <c r="K36" i="17"/>
  <c r="J36" i="17"/>
  <c r="I36" i="17"/>
  <c r="H36" i="17"/>
  <c r="G36" i="17"/>
  <c r="F36" i="17"/>
  <c r="E36" i="17"/>
  <c r="D36" i="17"/>
  <c r="C36" i="17"/>
  <c r="B36" i="17"/>
  <c r="S35" i="17"/>
  <c r="R35" i="17"/>
  <c r="Q35" i="17"/>
  <c r="P35" i="17"/>
  <c r="O35" i="17"/>
  <c r="N35" i="17"/>
  <c r="M35" i="17"/>
  <c r="L35" i="17"/>
  <c r="K35" i="17"/>
  <c r="J35" i="17"/>
  <c r="I35" i="17"/>
  <c r="H35" i="17"/>
  <c r="G35" i="17"/>
  <c r="F35" i="17"/>
  <c r="E35" i="17"/>
  <c r="D35" i="17"/>
  <c r="C35" i="17"/>
  <c r="B35" i="17"/>
  <c r="S34" i="17"/>
  <c r="R34" i="17"/>
  <c r="Q34" i="17"/>
  <c r="P34" i="17"/>
  <c r="O34" i="17"/>
  <c r="N34" i="17"/>
  <c r="M34" i="17"/>
  <c r="L34" i="17"/>
  <c r="K34" i="17"/>
  <c r="J34" i="17"/>
  <c r="I34" i="17"/>
  <c r="H34" i="17"/>
  <c r="G34" i="17"/>
  <c r="F34" i="17"/>
  <c r="E34" i="17"/>
  <c r="D34" i="17"/>
  <c r="C34" i="17"/>
  <c r="B34" i="17"/>
  <c r="S33" i="17"/>
  <c r="R33" i="17"/>
  <c r="Q33" i="17"/>
  <c r="P33" i="17"/>
  <c r="O33" i="17"/>
  <c r="N33" i="17"/>
  <c r="M33" i="17"/>
  <c r="L33" i="17"/>
  <c r="K33" i="17"/>
  <c r="J33" i="17"/>
  <c r="I33" i="17"/>
  <c r="H33" i="17"/>
  <c r="G33" i="17"/>
  <c r="F33" i="17"/>
  <c r="E33" i="17"/>
  <c r="D33" i="17"/>
  <c r="C33" i="17"/>
  <c r="B33" i="17"/>
  <c r="S32" i="17"/>
  <c r="R32" i="17"/>
  <c r="Q32" i="17"/>
  <c r="O32" i="17"/>
  <c r="N32" i="17"/>
  <c r="M32" i="17"/>
  <c r="L32" i="17"/>
  <c r="K32" i="17"/>
  <c r="J32" i="17"/>
  <c r="I32" i="17"/>
  <c r="H32" i="17"/>
  <c r="G32" i="17"/>
  <c r="F32" i="17"/>
  <c r="E32" i="17"/>
  <c r="D32" i="17"/>
  <c r="C32" i="17"/>
  <c r="B32" i="17"/>
  <c r="S31" i="17"/>
  <c r="R31" i="17"/>
  <c r="Q31" i="17"/>
  <c r="P31" i="17"/>
  <c r="O31" i="17"/>
  <c r="N31" i="17"/>
  <c r="M31" i="17"/>
  <c r="L31" i="17"/>
  <c r="K31" i="17"/>
  <c r="J31" i="17"/>
  <c r="I31" i="17"/>
  <c r="H31" i="17"/>
  <c r="F31" i="17"/>
  <c r="E31" i="17"/>
  <c r="D31" i="17"/>
  <c r="C31" i="17"/>
  <c r="B31" i="17"/>
  <c r="S30" i="17"/>
  <c r="R30" i="17"/>
  <c r="Q30" i="17"/>
  <c r="O30" i="17"/>
  <c r="N30" i="17"/>
  <c r="M30" i="17"/>
  <c r="L30" i="17"/>
  <c r="K30" i="17"/>
  <c r="J30" i="17"/>
  <c r="I30" i="17"/>
  <c r="H30" i="17"/>
  <c r="G30" i="17"/>
  <c r="F30" i="17"/>
  <c r="E30" i="17"/>
  <c r="D30" i="17"/>
  <c r="C30" i="17"/>
  <c r="B30" i="17"/>
  <c r="S29" i="17"/>
  <c r="R29" i="17"/>
  <c r="Q29" i="17"/>
  <c r="P29" i="17"/>
  <c r="O29" i="17"/>
  <c r="N29" i="17"/>
  <c r="M29" i="17"/>
  <c r="L29" i="17"/>
  <c r="K29" i="17"/>
  <c r="J29" i="17"/>
  <c r="I29" i="17"/>
  <c r="H29" i="17"/>
  <c r="G29" i="17"/>
  <c r="F29" i="17"/>
  <c r="E29" i="17"/>
  <c r="D29" i="17"/>
  <c r="C29" i="17"/>
  <c r="B29" i="17"/>
  <c r="S28" i="17"/>
  <c r="R28" i="17"/>
  <c r="Q28" i="17"/>
  <c r="P28" i="17"/>
  <c r="O28" i="17"/>
  <c r="N28" i="17"/>
  <c r="M28" i="17"/>
  <c r="L28" i="17"/>
  <c r="K28" i="17"/>
  <c r="J28" i="17"/>
  <c r="I28" i="17"/>
  <c r="H28" i="17"/>
  <c r="G28" i="17"/>
  <c r="F28" i="17"/>
  <c r="E28" i="17"/>
  <c r="D28" i="17"/>
  <c r="C28" i="17"/>
  <c r="B28" i="17"/>
  <c r="S27" i="17"/>
  <c r="R27" i="17"/>
  <c r="Q27" i="17"/>
  <c r="P27" i="17"/>
  <c r="O27" i="17"/>
  <c r="N27" i="17"/>
  <c r="M27" i="17"/>
  <c r="L27" i="17"/>
  <c r="K27" i="17"/>
  <c r="J27" i="17"/>
  <c r="I27" i="17"/>
  <c r="H27" i="17"/>
  <c r="G27" i="17"/>
  <c r="F27" i="17"/>
  <c r="E27" i="17"/>
  <c r="D27" i="17"/>
  <c r="C27" i="17"/>
  <c r="B27" i="17"/>
  <c r="S26" i="17"/>
  <c r="R26" i="17"/>
  <c r="Q26" i="17"/>
  <c r="P26" i="17"/>
  <c r="O26" i="17"/>
  <c r="N26" i="17"/>
  <c r="M26" i="17"/>
  <c r="L26" i="17"/>
  <c r="K26" i="17"/>
  <c r="J26" i="17"/>
  <c r="I26" i="17"/>
  <c r="H26" i="17"/>
  <c r="G26" i="17"/>
  <c r="F26" i="17"/>
  <c r="E26" i="17"/>
  <c r="D26" i="17"/>
  <c r="C26" i="17"/>
  <c r="B26" i="17"/>
  <c r="R18" i="17"/>
  <c r="R40" i="17"/>
  <c r="N18" i="17"/>
  <c r="N40" i="17"/>
  <c r="L18" i="17"/>
  <c r="L40" i="17"/>
  <c r="K18" i="17"/>
  <c r="K40" i="17"/>
  <c r="J18" i="17"/>
  <c r="J40" i="17"/>
  <c r="I18" i="17"/>
  <c r="I40" i="17"/>
  <c r="H18" i="17"/>
  <c r="H40" i="17"/>
  <c r="G18" i="17"/>
  <c r="G40" i="17"/>
  <c r="E18" i="17"/>
  <c r="E40" i="17"/>
  <c r="D18" i="17"/>
  <c r="D40" i="17"/>
  <c r="C18" i="17"/>
  <c r="C40" i="17"/>
  <c r="P16" i="17"/>
  <c r="P38" i="17"/>
  <c r="P10" i="17"/>
  <c r="P32" i="17"/>
  <c r="P8" i="17"/>
  <c r="P30" i="17"/>
  <c r="M78" i="6" l="1"/>
  <c r="M31" i="6" s="1"/>
  <c r="M30" i="6"/>
  <c r="M33" i="6" l="1"/>
</calcChain>
</file>

<file path=xl/sharedStrings.xml><?xml version="1.0" encoding="utf-8"?>
<sst xmlns="http://schemas.openxmlformats.org/spreadsheetml/2006/main" count="292" uniqueCount="163">
  <si>
    <t>Downingtown East High School</t>
  </si>
  <si>
    <t>Downingtown West High School</t>
  </si>
  <si>
    <t>Downingtown Middle School</t>
  </si>
  <si>
    <t>Lionville Middle School</t>
  </si>
  <si>
    <t>East Ward Elementary</t>
  </si>
  <si>
    <t>Bradford Heights Elementary</t>
  </si>
  <si>
    <t>West Bradford Elementary</t>
  </si>
  <si>
    <t>Uwchlan Hills Elementary</t>
  </si>
  <si>
    <t>Pickering Valley Elementary</t>
  </si>
  <si>
    <t>Brandywine Wallace Elementary</t>
  </si>
  <si>
    <t>Lionville Elementary</t>
  </si>
  <si>
    <t>Beaver Creek Elementary</t>
  </si>
  <si>
    <t>Shamona Creek Elementary</t>
  </si>
  <si>
    <t>Date</t>
  </si>
  <si>
    <t>Name:</t>
  </si>
  <si>
    <t>I certify that I incurred the above listed expenses in the performance of my position responsibilities:</t>
  </si>
  <si>
    <t>Signature</t>
  </si>
  <si>
    <t>Supervisor/Principal Signature</t>
  </si>
  <si>
    <t>SUBTOTAL</t>
  </si>
  <si>
    <t>I have examined and approved this travel and expense form and authorize payment to the above individual:</t>
  </si>
  <si>
    <t>Administration Building</t>
  </si>
  <si>
    <t>Travel Expenses</t>
  </si>
  <si>
    <t>Note - If you need assistance, please view the "Instructions" Tab or review the "Sample Form" Tab at the bottom of this spreadsheet.</t>
  </si>
  <si>
    <t>(5)                                              Destination</t>
  </si>
  <si>
    <t>CCIU</t>
  </si>
  <si>
    <t>Chester County Intermediate Unit</t>
  </si>
  <si>
    <t>Dates of Expense/Travel:</t>
  </si>
  <si>
    <r>
      <t>Mileage</t>
    </r>
    <r>
      <rPr>
        <sz val="11"/>
        <rFont val="Arial"/>
        <family val="2"/>
      </rPr>
      <t xml:space="preserve"> - See "Standard Mileage Chart" Tab for standard distances between schools</t>
    </r>
  </si>
  <si>
    <t>Mileage Reimbursement</t>
  </si>
  <si>
    <t>GRAND TOTAL</t>
  </si>
  <si>
    <t>1ST PAGE TOTAL</t>
  </si>
  <si>
    <t>2ND PAGE TOTAL</t>
  </si>
  <si>
    <t>Downingtown East HS</t>
  </si>
  <si>
    <t>Downingtown West HS</t>
  </si>
  <si>
    <t>Brandywine Wallace Elem</t>
  </si>
  <si>
    <t>Bradford Heights Elem</t>
  </si>
  <si>
    <t>West Bradford Elem</t>
  </si>
  <si>
    <t>Uwchlan Hills Elem</t>
  </si>
  <si>
    <t>Pickering Valley Elem</t>
  </si>
  <si>
    <t>Lionville Elem</t>
  </si>
  <si>
    <t>Beaver Creek Elem</t>
  </si>
  <si>
    <t>Shamona Creek Elem</t>
  </si>
  <si>
    <t xml:space="preserve">Downingtown Middle </t>
  </si>
  <si>
    <t>Lionville Middle</t>
  </si>
  <si>
    <t>Downingtown Education Center</t>
  </si>
  <si>
    <t>Springton Manor</t>
  </si>
  <si>
    <t>(1)              Date      MM/DD/YY</t>
  </si>
  <si>
    <t>ADM-Trestle Place</t>
  </si>
  <si>
    <t xml:space="preserve"> </t>
  </si>
  <si>
    <t>Springton Manor Elem</t>
  </si>
  <si>
    <t>STEM Academy</t>
  </si>
  <si>
    <t>324-Conf Reg</t>
  </si>
  <si>
    <t>581-Mileage</t>
  </si>
  <si>
    <t>582-Conf Exp</t>
  </si>
  <si>
    <t>610-Supplies</t>
  </si>
  <si>
    <t>890-Misc Exp</t>
  </si>
  <si>
    <t>810-Dues &amp; Fees</t>
  </si>
  <si>
    <t>Marsh Creek 6GC</t>
  </si>
  <si>
    <t>(10) Parking / Tolls /      Other Trans</t>
  </si>
  <si>
    <t xml:space="preserve">(12)                                  ASN </t>
  </si>
  <si>
    <t xml:space="preserve">(13)                         Acct Code </t>
  </si>
  <si>
    <t>(11)                  Misc Exp (Ex.: Conference Registration Fee)</t>
  </si>
  <si>
    <t xml:space="preserve">          Budget Codes:</t>
  </si>
  <si>
    <t>(6)                                                         # of Miles-(If calculated from home, deduct normal round-trip mileage)</t>
  </si>
  <si>
    <t>(2)                                           Amount of  Expense</t>
  </si>
  <si>
    <t xml:space="preserve">    (4)                                                                    Departure Point</t>
  </si>
  <si>
    <t>Non-Travel/Non-Professional  Development Expenses</t>
  </si>
  <si>
    <t>(10)                Parking / Tolls /      Other Trans</t>
  </si>
  <si>
    <t>Travel Expenses Page 2</t>
  </si>
  <si>
    <t>(8)                       Meals- Must include ITEMIZED Receipts</t>
  </si>
  <si>
    <t>(3)                                                 Purpose of Non-Professional Development Expense or Conference/PD Name</t>
  </si>
  <si>
    <t>(9) Meal:- Mark B=Breakfast L=Lunch or D=Dinner</t>
  </si>
  <si>
    <t>(9)                   Meal         Mark B=Breakfast L=Lunch D=Dinner</t>
  </si>
  <si>
    <t>(7)        Lodging - Must include ITEMIZED Receipt</t>
  </si>
  <si>
    <t>(7)        Lodging- Must include ITEMIZED Receipt</t>
  </si>
  <si>
    <t xml:space="preserve">                                                                      One-Way Standard Distances between Schools (in miles)                           Updated 01/08/19</t>
  </si>
  <si>
    <t>ADM-Trestle</t>
  </si>
  <si>
    <t>BC</t>
  </si>
  <si>
    <t>BH</t>
  </si>
  <si>
    <t>BW</t>
  </si>
  <si>
    <t>DEHS</t>
  </si>
  <si>
    <t>DMS</t>
  </si>
  <si>
    <t>DWHS</t>
  </si>
  <si>
    <t>EW</t>
  </si>
  <si>
    <t>LE</t>
  </si>
  <si>
    <t>LMS</t>
  </si>
  <si>
    <t>MC6GC</t>
  </si>
  <si>
    <t>PV</t>
  </si>
  <si>
    <t>SC</t>
  </si>
  <si>
    <t>SM</t>
  </si>
  <si>
    <t>STEM</t>
  </si>
  <si>
    <t>UH</t>
  </si>
  <si>
    <t>WB</t>
  </si>
  <si>
    <t xml:space="preserve">           Round-Trip Standard Distances between Schools (in miles)</t>
  </si>
  <si>
    <t>LEGEND</t>
  </si>
  <si>
    <t>Administration Building-Trestle Place</t>
  </si>
  <si>
    <t>How to Fill Out the Travel and Expense Form</t>
  </si>
  <si>
    <t>For Non-Travel Related Expenses</t>
  </si>
  <si>
    <t>In the top section of the form, enter your name, home street address (for employee verification purposes only),  and date  expense was incurred.</t>
  </si>
  <si>
    <t>Complete the following steps:</t>
  </si>
  <si>
    <t>Step #</t>
  </si>
  <si>
    <t>Enter the date of expense.</t>
  </si>
  <si>
    <r>
      <t xml:space="preserve">Enter the dollar amount of the </t>
    </r>
    <r>
      <rPr>
        <i/>
        <sz val="10"/>
        <rFont val="Arial"/>
        <family val="2"/>
      </rPr>
      <t>Non-Travel Related Expense</t>
    </r>
    <r>
      <rPr>
        <sz val="10"/>
        <rFont val="Arial"/>
        <family val="2"/>
      </rPr>
      <t xml:space="preserve">.  Please note - sales tax is not reimbursable.  Attach all applicable receipts.  </t>
    </r>
    <r>
      <rPr>
        <b/>
        <u/>
        <sz val="10"/>
        <color indexed="10"/>
        <rFont val="Arial"/>
        <family val="2"/>
      </rPr>
      <t>RECEIPTS MUST BE ITEMIZED.</t>
    </r>
  </si>
  <si>
    <t>Enter a brief description of the expense.</t>
  </si>
  <si>
    <t>Not Applicable - used for Travel Expenses only</t>
  </si>
  <si>
    <r>
      <t xml:space="preserve">Enter the ASN number to </t>
    </r>
    <r>
      <rPr>
        <sz val="10"/>
        <rFont val="Arial"/>
        <family val="2"/>
      </rPr>
      <t>be charged</t>
    </r>
  </si>
  <si>
    <r>
      <t xml:space="preserve">Enter the account code to be charged.  The most common account codes for </t>
    </r>
    <r>
      <rPr>
        <i/>
        <sz val="10"/>
        <rFont val="Arial"/>
        <family val="2"/>
      </rPr>
      <t>Non-Travel Related Expenses</t>
    </r>
    <r>
      <rPr>
        <sz val="10"/>
        <rFont val="Arial"/>
        <family val="2"/>
      </rPr>
      <t xml:space="preserve"> are:
610 - Supplies
810 - Dues &amp; Fees
</t>
    </r>
  </si>
  <si>
    <t xml:space="preserve">The form will automatically subtotal and total all dollar amounts.  </t>
  </si>
  <si>
    <t>Print the form.</t>
  </si>
  <si>
    <t>Attach all supporting documentation/proof of payment.</t>
  </si>
  <si>
    <t>Sign and date the form.</t>
  </si>
  <si>
    <t>Have your supervisor / school principal sign and date the form.</t>
  </si>
  <si>
    <t xml:space="preserve">Send the completed form to the Business Office. </t>
  </si>
  <si>
    <t>In the top section of the form, enter your name, home street address (for employee verification purposes only), and date of travel.</t>
  </si>
  <si>
    <t>Enter the date the travel occurred.  Every row must have a date filled in with the following format (MM/DD/YY) or the mileage formula may not calculate correctly.</t>
  </si>
  <si>
    <t>Not Applicable - used for Non-Travel Expenses only</t>
  </si>
  <si>
    <t>Enter a brief description of the reason for travel.</t>
  </si>
  <si>
    <t>Select the departure point from the drop down menu.  If the departure point is not listed, type the name of the departure point.</t>
  </si>
  <si>
    <t>Select the destination point from the drop down menu.  If the destination point is not listed, type the name of the destination.</t>
  </si>
  <si>
    <t xml:space="preserve">Enter the number of reimbursable miles traveled in your personal vehicle.  The reimbursable mileage should be calculated from the employee's base work location. If traveling to and from home, deduct your normal round-trip mileage from your total traveled. The dollar amount of reimbursement will calculate automatically based on the rate given by the IRS. (Note:  See "Standard Mileage Chart" tab at the bottom of this worksheet for one-way and round-trip standard mileage distances between schools.  If a detour is taken due to construction, use actual mileage). </t>
  </si>
  <si>
    <t>If submitting for a meal, mark in this column 'B' for breakfast; 'L' for lunch; or 'D' for dinner.</t>
  </si>
  <si>
    <t>Enter the dollar amount of other transportation (ex: train), parking fees, or tolls, if any, and attach all applicable receipts.</t>
  </si>
  <si>
    <t>Enter the dollar amount of other transportation (ex: train), parking fees, or tolls, if any, and attach all applicable receipts, including E-Z pass statements.</t>
  </si>
  <si>
    <t>Enter the dollar amount of miscellaneous expenses, if any, and attach all applicable receipts.  Please note - sales tax is not reimburseable.</t>
  </si>
  <si>
    <t>Enter the ASN number to be charged.</t>
  </si>
  <si>
    <r>
      <t xml:space="preserve">Enter the account code to be charged.  The most common for </t>
    </r>
    <r>
      <rPr>
        <i/>
        <sz val="10"/>
        <rFont val="Arial"/>
        <family val="2"/>
      </rPr>
      <t xml:space="preserve">Travel Related Expenses </t>
    </r>
    <r>
      <rPr>
        <sz val="10"/>
        <rFont val="Arial"/>
      </rPr>
      <t xml:space="preserve">are:  
581 - Mileage/travel
582 - Conference Expenses except registration fees
324 - Conference registration </t>
    </r>
  </si>
  <si>
    <t>Attach all supporting documentation.</t>
  </si>
  <si>
    <t>General Information</t>
  </si>
  <si>
    <r>
      <t xml:space="preserve">Expenditures need to be supported by </t>
    </r>
    <r>
      <rPr>
        <b/>
        <u/>
        <sz val="10"/>
        <rFont val="Arial"/>
        <family val="2"/>
      </rPr>
      <t xml:space="preserve">itemized </t>
    </r>
    <r>
      <rPr>
        <sz val="10"/>
        <rFont val="Arial"/>
        <family val="2"/>
      </rPr>
      <t xml:space="preserve">receipts showing the amount paid, on what dates, and to whom.  </t>
    </r>
    <r>
      <rPr>
        <b/>
        <sz val="10"/>
        <rFont val="Arial"/>
        <family val="2"/>
      </rPr>
      <t xml:space="preserve">Reimbursement will be made only for actual expenditures.  </t>
    </r>
  </si>
  <si>
    <t>For missing receipts, where a copy cannot be obtained from the vendor, enter the expense onto the Travel and Expense form as if you had the receipt.  Then, fill out the Missing Receipt Affidavit form (see tab below), and attach it to the Travel and Expense form in place of the receipt.</t>
  </si>
  <si>
    <t>The school district will not reimburse for non-travel related sales tax.</t>
  </si>
  <si>
    <t>The school district will not reimburse for any alcohol-related purchases.</t>
  </si>
  <si>
    <t>MILEAGE CALCULATIONS</t>
  </si>
  <si>
    <t>Travel During the Day</t>
  </si>
  <si>
    <t>Employees will be reimbursed for employment related mileage incurred during the course of normal job responsibilities.  All reimbursable travel mileage should be based on the employee’s base work location.  For example, a Beaver Creek employee is attending a conference in Hershey, PA.  The number of reimbursable miles is the round-trip distance between Beaver Creek and Hershey.  Likewise, if an employee that works at Central Office is required to attend an evening meeting at East High School, the reimbursable amount is the round-trip mileage from Central Office to East High School.  If you submit mileage including mileage to and from your home, you will be asked to deduct the normal round-trip mileage you incur on a regular work day.  It is suggested that the employee use a standard mapping software (Mapquest, Google Maps, etc.) to calculate the distance between their work location and their destination, if it is not one of the standard distances listed in the Travel and Expense Form.</t>
  </si>
  <si>
    <t>Revised 01/08/19</t>
  </si>
  <si>
    <t>Send the completed form to the Business Office.</t>
  </si>
  <si>
    <t>Instructions</t>
  </si>
  <si>
    <t>For missing receipts, where a copy cannot be obtained from the vendor, enter the expense onto the Travel and Expense form as if you had the receipt.  Then, fill out this form, and attach it to the Travel and Expense form in place of the receipt.</t>
  </si>
  <si>
    <t>Missing Receipt Affidavit</t>
  </si>
  <si>
    <t>Name of Employee:</t>
  </si>
  <si>
    <t>Building/School:</t>
  </si>
  <si>
    <t>Purpose of Expense:</t>
  </si>
  <si>
    <t>Reason for Not Having Receipt:</t>
  </si>
  <si>
    <t>Date of Expense</t>
  </si>
  <si>
    <t>Name of Vendor</t>
  </si>
  <si>
    <t>Brief Description</t>
  </si>
  <si>
    <t>Receipt Amount</t>
  </si>
  <si>
    <t>By signing below, I hereby certify that a receipt for the above expense is unattainable.  The expense is a true and actual cost incurred while on official business of Downingtown Area School District, does not include alcohol and reimbursement of the expense has not been or will not be paid from any other source.</t>
  </si>
  <si>
    <t>Employee Signature:</t>
  </si>
  <si>
    <t>Supervisor Signature:</t>
  </si>
  <si>
    <t>Date:</t>
  </si>
  <si>
    <t>4 through 11</t>
  </si>
  <si>
    <t>It is recommended that expense forms be turned in to the supervisor on a monthly basis.  Once the approved travel and expense form is received in the Business Office, it will be processed within 2-3 weeks (around holidays or end of the year may take longer).</t>
  </si>
  <si>
    <r>
      <t xml:space="preserve">Enter meal expenses, including gratuity.  Attach </t>
    </r>
    <r>
      <rPr>
        <b/>
        <u/>
        <sz val="10"/>
        <color indexed="10"/>
        <rFont val="Arial"/>
        <family val="2"/>
      </rPr>
      <t>ITEMIZED</t>
    </r>
    <r>
      <rPr>
        <sz val="10"/>
        <color indexed="10"/>
        <rFont val="Arial"/>
        <family val="2"/>
      </rPr>
      <t xml:space="preserve"> </t>
    </r>
    <r>
      <rPr>
        <sz val="10"/>
        <rFont val="Arial"/>
        <family val="2"/>
      </rPr>
      <t>receipts. Alcohol will not be reimbursed.</t>
    </r>
  </si>
  <si>
    <r>
      <t xml:space="preserve">Enter any lodging expenses.  Expenses for lodging must be consistent with the rates charged in the area in which the accommodaion is located and must be supported by </t>
    </r>
    <r>
      <rPr>
        <b/>
        <u/>
        <sz val="10"/>
        <color indexed="10"/>
        <rFont val="Arial"/>
        <family val="2"/>
      </rPr>
      <t>ITEMIZED</t>
    </r>
    <r>
      <rPr>
        <b/>
        <u/>
        <sz val="10"/>
        <rFont val="Arial"/>
        <family val="2"/>
      </rPr>
      <t xml:space="preserve"> </t>
    </r>
    <r>
      <rPr>
        <sz val="10"/>
        <rFont val="Arial"/>
        <family val="2"/>
      </rPr>
      <t>receipts.</t>
    </r>
  </si>
  <si>
    <t>For Travel Related Expenses (Refer to 331-AG Job Related Expenses)</t>
  </si>
  <si>
    <t xml:space="preserve">     (Employee Verification Purposes Only)</t>
  </si>
  <si>
    <r>
      <t>Home</t>
    </r>
    <r>
      <rPr>
        <sz val="12"/>
        <color indexed="10"/>
        <rFont val="Arial"/>
        <family val="2"/>
      </rPr>
      <t xml:space="preserve"> </t>
    </r>
    <r>
      <rPr>
        <b/>
        <sz val="12"/>
        <rFont val="Arial"/>
        <family val="2"/>
      </rPr>
      <t xml:space="preserve"> Address (</t>
    </r>
    <r>
      <rPr>
        <b/>
        <sz val="12"/>
        <color indexed="10"/>
        <rFont val="Arial"/>
        <family val="2"/>
      </rPr>
      <t>Street Only</t>
    </r>
    <r>
      <rPr>
        <b/>
        <sz val="12"/>
        <rFont val="Arial"/>
        <family val="2"/>
      </rPr>
      <t>):</t>
    </r>
  </si>
  <si>
    <r>
      <t>Mileage reimbursement will be calculated per the following IRS rates:
Travel:   07/01/2022 to 12/31/2022 =62.5 cents/mile</t>
    </r>
    <r>
      <rPr>
        <b/>
        <sz val="14"/>
        <rFont val="Arial"/>
        <family val="2"/>
      </rPr>
      <t xml:space="preserve">
  </t>
    </r>
    <r>
      <rPr>
        <b/>
        <sz val="12"/>
        <rFont val="Arial"/>
        <family val="2"/>
      </rPr>
      <t xml:space="preserve"> Travel: 01/01/23 to 06/30/23 = 65.5 cents/mile</t>
    </r>
    <r>
      <rPr>
        <b/>
        <sz val="14"/>
        <rFont val="Arial"/>
        <family val="2"/>
      </rPr>
      <t xml:space="preserve">      </t>
    </r>
  </si>
  <si>
    <t>**All reimbursements are processed separately from payroll  through Nvoicepay.**</t>
  </si>
  <si>
    <t>*If not setup for direct deposit with Nvoicepay, a check will be mailed to the address on record with HR.</t>
  </si>
  <si>
    <t xml:space="preserve">                                                  Travel And Expense Form 2023                                                                                                                       Revised 1/4/23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</si>
</sst>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
    <numFmt numFmtId="166" formatCode="m/d/yy;@"/>
  </numFmts>
  <fonts count="34" x14ac:knownFonts="1">
    <font>
      <sz val="10"/>
      <name val="Arial"/>
    </font>
    <font>
      <sz val="10"/>
      <name val="Arial"/>
    </font>
    <font>
      <b/>
      <sz val="10"/>
      <name val="Arial"/>
      <family val="2"/>
    </font>
    <font>
      <sz val="8"/>
      <name val="Arial"/>
      <family val="2"/>
    </font>
    <font>
      <sz val="10"/>
      <color indexed="8"/>
      <name val="Arial"/>
      <family val="2"/>
    </font>
    <font>
      <sz val="10"/>
      <name val="Arial"/>
      <family val="2"/>
    </font>
    <font>
      <sz val="8"/>
      <name val="Arial"/>
      <family val="2"/>
    </font>
    <font>
      <b/>
      <u/>
      <sz val="16"/>
      <name val="Arial"/>
      <family val="2"/>
    </font>
    <font>
      <b/>
      <sz val="12"/>
      <name val="Arial"/>
      <family val="2"/>
    </font>
    <font>
      <sz val="12"/>
      <name val="Arial"/>
      <family val="2"/>
    </font>
    <font>
      <b/>
      <u/>
      <sz val="11"/>
      <name val="Arial"/>
      <family val="2"/>
    </font>
    <font>
      <sz val="11"/>
      <name val="Arial"/>
      <family val="2"/>
    </font>
    <font>
      <b/>
      <sz val="14"/>
      <name val="Arial"/>
      <family val="2"/>
    </font>
    <font>
      <b/>
      <sz val="22"/>
      <name val="Copperplate Gothic Bold"/>
      <family val="2"/>
    </font>
    <font>
      <sz val="11.5"/>
      <name val="Arial"/>
      <family val="2"/>
    </font>
    <font>
      <sz val="11.5"/>
      <color indexed="8"/>
      <name val="Arial"/>
      <family val="2"/>
    </font>
    <font>
      <sz val="11.5"/>
      <name val="Arial"/>
      <family val="2"/>
    </font>
    <font>
      <b/>
      <sz val="18"/>
      <name val="Arial"/>
      <family val="2"/>
    </font>
    <font>
      <b/>
      <sz val="16"/>
      <name val="Arial"/>
      <family val="2"/>
    </font>
    <font>
      <b/>
      <i/>
      <sz val="16"/>
      <name val="Arial"/>
      <family val="2"/>
    </font>
    <font>
      <b/>
      <u/>
      <sz val="14"/>
      <name val="Arial"/>
      <family val="2"/>
    </font>
    <font>
      <b/>
      <i/>
      <u/>
      <sz val="14"/>
      <name val="Arial"/>
      <family val="2"/>
    </font>
    <font>
      <u/>
      <sz val="10"/>
      <name val="Arial"/>
      <family val="2"/>
    </font>
    <font>
      <i/>
      <sz val="10"/>
      <name val="Arial"/>
      <family val="2"/>
    </font>
    <font>
      <b/>
      <u/>
      <sz val="10"/>
      <color indexed="10"/>
      <name val="Arial"/>
      <family val="2"/>
    </font>
    <font>
      <b/>
      <u/>
      <sz val="10"/>
      <name val="Arial"/>
      <family val="2"/>
    </font>
    <font>
      <b/>
      <u/>
      <sz val="12"/>
      <name val="Arial"/>
      <family val="2"/>
    </font>
    <font>
      <b/>
      <i/>
      <u/>
      <sz val="10"/>
      <name val="Arial"/>
      <family val="2"/>
    </font>
    <font>
      <b/>
      <sz val="18"/>
      <name val="Elephant"/>
      <family val="1"/>
    </font>
    <font>
      <sz val="10"/>
      <color indexed="10"/>
      <name val="Arial"/>
      <family val="2"/>
    </font>
    <font>
      <sz val="12"/>
      <color indexed="10"/>
      <name val="Arial"/>
      <family val="2"/>
    </font>
    <font>
      <b/>
      <sz val="12"/>
      <color indexed="10"/>
      <name val="Arial"/>
      <family val="2"/>
    </font>
    <font>
      <b/>
      <sz val="11"/>
      <color rgb="FFFA7D00"/>
      <name val="Calibri"/>
      <family val="2"/>
      <scheme val="minor"/>
    </font>
    <font>
      <b/>
      <sz val="11"/>
      <color theme="0"/>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2F2F2"/>
      </patternFill>
    </fill>
    <fill>
      <patternFill patternType="solid">
        <fgColor rgb="FFA5A5A5"/>
      </patternFill>
    </fill>
    <fill>
      <patternFill patternType="solid">
        <fgColor theme="3" tint="0.39997558519241921"/>
        <bgColor indexed="64"/>
      </patternFill>
    </fill>
    <fill>
      <patternFill patternType="solid">
        <fgColor rgb="FF00B050"/>
        <bgColor indexed="64"/>
      </patternFill>
    </fill>
    <fill>
      <patternFill patternType="solid">
        <fgColor rgb="FFFFFF99"/>
        <bgColor indexed="64"/>
      </patternFill>
    </fill>
    <fill>
      <patternFill patternType="solid">
        <fgColor theme="5"/>
        <bgColor indexed="64"/>
      </patternFill>
    </fill>
    <fill>
      <patternFill patternType="solid">
        <fgColor theme="4" tint="-0.249977111117893"/>
        <bgColor indexed="64"/>
      </patternFill>
    </fill>
  </fills>
  <borders count="36">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32" fillId="6" borderId="34" applyNumberFormat="0" applyAlignment="0" applyProtection="0"/>
    <xf numFmtId="0" fontId="33" fillId="7" borderId="35" applyNumberFormat="0" applyAlignment="0" applyProtection="0"/>
    <xf numFmtId="44" fontId="1" fillId="0" borderId="0" applyFont="0" applyFill="0" applyBorder="0" applyAlignment="0" applyProtection="0"/>
  </cellStyleXfs>
  <cellXfs count="248">
    <xf numFmtId="0" fontId="0" fillId="0" borderId="0" xfId="0"/>
    <xf numFmtId="0" fontId="0" fillId="0" borderId="0" xfId="0" applyProtection="1"/>
    <xf numFmtId="0" fontId="2" fillId="0" borderId="0" xfId="0" applyFont="1" applyProtection="1"/>
    <xf numFmtId="0" fontId="0" fillId="0" borderId="0" xfId="0" applyBorder="1" applyProtection="1"/>
    <xf numFmtId="0" fontId="6" fillId="0" borderId="0" xfId="0" applyFont="1" applyFill="1" applyBorder="1" applyProtection="1"/>
    <xf numFmtId="44" fontId="0" fillId="0" borderId="0" xfId="3" applyFont="1" applyFill="1" applyBorder="1" applyProtection="1"/>
    <xf numFmtId="0" fontId="0" fillId="0" borderId="0" xfId="0" applyBorder="1" applyAlignment="1" applyProtection="1">
      <alignment horizontal="center"/>
    </xf>
    <xf numFmtId="0" fontId="0" fillId="0" borderId="1" xfId="0" applyBorder="1" applyProtection="1"/>
    <xf numFmtId="0" fontId="0" fillId="0" borderId="0" xfId="0" applyFill="1" applyBorder="1" applyProtection="1"/>
    <xf numFmtId="0" fontId="0" fillId="0" borderId="2" xfId="0" applyBorder="1" applyProtection="1"/>
    <xf numFmtId="0" fontId="0" fillId="0" borderId="0" xfId="0" applyFill="1" applyProtection="1"/>
    <xf numFmtId="0" fontId="0" fillId="0" borderId="0" xfId="0" applyAlignment="1" applyProtection="1">
      <alignment horizontal="center"/>
    </xf>
    <xf numFmtId="0" fontId="0" fillId="0" borderId="3" xfId="0" applyBorder="1" applyProtection="1"/>
    <xf numFmtId="44" fontId="2" fillId="0" borderId="0" xfId="0" applyNumberFormat="1" applyFont="1" applyFill="1" applyBorder="1" applyProtection="1"/>
    <xf numFmtId="0" fontId="8" fillId="0" borderId="0" xfId="0" applyFont="1" applyBorder="1" applyAlignment="1" applyProtection="1">
      <alignment horizontal="right"/>
    </xf>
    <xf numFmtId="0" fontId="9" fillId="0" borderId="0" xfId="0" applyFont="1" applyBorder="1" applyProtection="1"/>
    <xf numFmtId="0" fontId="9" fillId="0" borderId="0" xfId="0" applyFont="1" applyProtection="1"/>
    <xf numFmtId="0" fontId="8" fillId="0" borderId="0" xfId="0" applyFont="1" applyBorder="1" applyAlignment="1" applyProtection="1">
      <alignment horizontal="right" wrapText="1"/>
    </xf>
    <xf numFmtId="0" fontId="8" fillId="0" borderId="0" xfId="0" applyFont="1" applyBorder="1" applyAlignment="1" applyProtection="1">
      <alignment horizontal="center" wrapText="1"/>
    </xf>
    <xf numFmtId="0" fontId="8" fillId="0" borderId="0" xfId="0" applyFont="1" applyAlignment="1" applyProtection="1">
      <alignment horizontal="center" wrapText="1"/>
    </xf>
    <xf numFmtId="0" fontId="9" fillId="0" borderId="0" xfId="0" applyFont="1" applyBorder="1" applyAlignment="1" applyProtection="1">
      <alignment horizontal="center"/>
    </xf>
    <xf numFmtId="0" fontId="9" fillId="0" borderId="0" xfId="0" applyFont="1" applyBorder="1" applyAlignment="1" applyProtection="1"/>
    <xf numFmtId="0" fontId="9" fillId="0" borderId="0" xfId="0" applyFont="1" applyFill="1" applyBorder="1" applyAlignment="1" applyProtection="1">
      <alignment horizontal="center"/>
    </xf>
    <xf numFmtId="0" fontId="8" fillId="0" borderId="0" xfId="0" applyFont="1" applyProtection="1"/>
    <xf numFmtId="44" fontId="5" fillId="0" borderId="0" xfId="0" applyNumberFormat="1" applyFont="1" applyFill="1" applyBorder="1" applyProtection="1"/>
    <xf numFmtId="0" fontId="8" fillId="0" borderId="0" xfId="0" applyFont="1" applyAlignment="1" applyProtection="1">
      <alignment horizontal="center"/>
    </xf>
    <xf numFmtId="0" fontId="0" fillId="0" borderId="0" xfId="0" applyAlignment="1" applyProtection="1"/>
    <xf numFmtId="44" fontId="14" fillId="0" borderId="4" xfId="3" applyFont="1" applyBorder="1" applyAlignment="1" applyProtection="1">
      <alignment horizontal="center" wrapText="1"/>
      <protection locked="0"/>
    </xf>
    <xf numFmtId="0" fontId="14" fillId="0" borderId="4" xfId="0" applyFont="1" applyBorder="1" applyAlignment="1" applyProtection="1">
      <alignment horizontal="center"/>
      <protection locked="0"/>
    </xf>
    <xf numFmtId="44" fontId="14" fillId="0" borderId="4" xfId="3" applyFont="1" applyBorder="1" applyAlignment="1" applyProtection="1">
      <alignment horizontal="center"/>
      <protection locked="0"/>
    </xf>
    <xf numFmtId="44" fontId="14" fillId="0" borderId="4" xfId="3" applyFont="1" applyFill="1" applyBorder="1" applyAlignment="1" applyProtection="1">
      <alignment horizontal="center"/>
      <protection locked="0"/>
    </xf>
    <xf numFmtId="0" fontId="14" fillId="0" borderId="4" xfId="3" applyNumberFormat="1" applyFont="1" applyFill="1" applyBorder="1" applyAlignment="1" applyProtection="1">
      <alignment horizontal="center"/>
      <protection locked="0"/>
    </xf>
    <xf numFmtId="0" fontId="14" fillId="0" borderId="4" xfId="0" applyFont="1" applyBorder="1" applyAlignment="1" applyProtection="1">
      <alignment horizontal="center" wrapText="1"/>
      <protection locked="0"/>
    </xf>
    <xf numFmtId="0" fontId="14" fillId="0" borderId="0" xfId="0" applyFont="1" applyBorder="1" applyAlignment="1" applyProtection="1"/>
    <xf numFmtId="0" fontId="0" fillId="0" borderId="0" xfId="0" applyAlignment="1">
      <alignment horizontal="left"/>
    </xf>
    <xf numFmtId="0" fontId="5" fillId="0" borderId="0" xfId="0" applyFont="1"/>
    <xf numFmtId="166" fontId="0" fillId="0" borderId="0" xfId="0" applyNumberFormat="1"/>
    <xf numFmtId="165" fontId="0" fillId="0" borderId="0" xfId="0" applyNumberFormat="1" applyProtection="1"/>
    <xf numFmtId="165" fontId="9" fillId="0" borderId="0" xfId="0" applyNumberFormat="1" applyFont="1" applyBorder="1" applyAlignment="1" applyProtection="1">
      <alignment horizontal="center"/>
    </xf>
    <xf numFmtId="165" fontId="0" fillId="0" borderId="0" xfId="0" applyNumberFormat="1" applyBorder="1" applyAlignment="1" applyProtection="1">
      <alignment horizontal="center"/>
    </xf>
    <xf numFmtId="165" fontId="0" fillId="0" borderId="0" xfId="0" applyNumberFormat="1" applyAlignment="1" applyProtection="1">
      <alignment horizontal="center"/>
    </xf>
    <xf numFmtId="165" fontId="0" fillId="0" borderId="0" xfId="0" applyNumberFormat="1"/>
    <xf numFmtId="14" fontId="0" fillId="0" borderId="0" xfId="0" applyNumberFormat="1"/>
    <xf numFmtId="2" fontId="0" fillId="0" borderId="0" xfId="0" applyNumberFormat="1" applyAlignment="1" applyProtection="1"/>
    <xf numFmtId="14" fontId="0" fillId="0" borderId="0" xfId="0" applyNumberFormat="1" applyAlignment="1" applyProtection="1"/>
    <xf numFmtId="2" fontId="14" fillId="0" borderId="0" xfId="0" applyNumberFormat="1" applyFont="1" applyBorder="1" applyAlignment="1" applyProtection="1"/>
    <xf numFmtId="0" fontId="5" fillId="0" borderId="0" xfId="0" applyFont="1" applyAlignment="1" applyProtection="1"/>
    <xf numFmtId="2" fontId="5" fillId="0" borderId="0" xfId="0" applyNumberFormat="1" applyFont="1" applyAlignment="1" applyProtection="1"/>
    <xf numFmtId="0" fontId="14" fillId="0" borderId="5" xfId="0" applyFont="1" applyBorder="1" applyAlignment="1" applyProtection="1">
      <alignment horizontal="center" wrapText="1"/>
      <protection locked="0"/>
    </xf>
    <xf numFmtId="44" fontId="14" fillId="0" borderId="5" xfId="3" applyFont="1" applyBorder="1" applyAlignment="1" applyProtection="1">
      <alignment horizontal="center" wrapText="1"/>
      <protection locked="0"/>
    </xf>
    <xf numFmtId="0" fontId="14" fillId="0" borderId="5" xfId="3" applyNumberFormat="1" applyFont="1" applyFill="1" applyBorder="1" applyAlignment="1" applyProtection="1">
      <alignment horizontal="center"/>
      <protection locked="0"/>
    </xf>
    <xf numFmtId="0" fontId="0" fillId="0" borderId="4" xfId="0" applyBorder="1" applyProtection="1"/>
    <xf numFmtId="0" fontId="0" fillId="0" borderId="4" xfId="0" applyFill="1" applyBorder="1" applyProtection="1"/>
    <xf numFmtId="0" fontId="4" fillId="0" borderId="6" xfId="0" applyFont="1" applyFill="1" applyBorder="1" applyProtection="1"/>
    <xf numFmtId="165" fontId="14" fillId="6" borderId="34" xfId="1" applyNumberFormat="1" applyFont="1" applyAlignment="1" applyProtection="1">
      <alignment horizontal="center"/>
      <protection locked="0"/>
    </xf>
    <xf numFmtId="44" fontId="14" fillId="0" borderId="7" xfId="3" applyFont="1" applyFill="1" applyBorder="1" applyAlignment="1" applyProtection="1">
      <alignment horizontal="center" wrapText="1"/>
      <protection locked="0"/>
    </xf>
    <xf numFmtId="44" fontId="0" fillId="0" borderId="4" xfId="0" applyNumberFormat="1" applyBorder="1" applyProtection="1"/>
    <xf numFmtId="44" fontId="0" fillId="0" borderId="4" xfId="0" applyNumberFormat="1" applyFill="1" applyBorder="1" applyProtection="1"/>
    <xf numFmtId="0" fontId="0" fillId="0" borderId="0" xfId="0" applyNumberFormat="1" applyAlignment="1" applyProtection="1"/>
    <xf numFmtId="165" fontId="14" fillId="0" borderId="0" xfId="1" applyNumberFormat="1" applyFont="1" applyFill="1" applyBorder="1" applyAlignment="1" applyProtection="1">
      <alignment horizontal="center"/>
      <protection locked="0"/>
    </xf>
    <xf numFmtId="0" fontId="14" fillId="0" borderId="0" xfId="0" applyFont="1" applyBorder="1" applyAlignment="1" applyProtection="1">
      <alignment horizontal="center"/>
      <protection locked="0"/>
    </xf>
    <xf numFmtId="0" fontId="9" fillId="0" borderId="8" xfId="0" applyFont="1" applyBorder="1" applyAlignment="1" applyProtection="1">
      <alignment horizontal="left"/>
      <protection locked="0"/>
    </xf>
    <xf numFmtId="0" fontId="9" fillId="0" borderId="0" xfId="0" applyFont="1" applyBorder="1" applyAlignment="1" applyProtection="1">
      <alignment horizontal="left"/>
      <protection locked="0"/>
    </xf>
    <xf numFmtId="0" fontId="0" fillId="0" borderId="0" xfId="0" applyNumberFormat="1" applyProtection="1"/>
    <xf numFmtId="0" fontId="7" fillId="8" borderId="9" xfId="0" applyFont="1" applyFill="1" applyBorder="1" applyAlignment="1" applyProtection="1">
      <alignment horizontal="center" wrapText="1"/>
    </xf>
    <xf numFmtId="0" fontId="7" fillId="0" borderId="9" xfId="0" applyFont="1" applyFill="1" applyBorder="1" applyAlignment="1" applyProtection="1">
      <alignment horizontal="center" wrapText="1"/>
    </xf>
    <xf numFmtId="0" fontId="10" fillId="0" borderId="0" xfId="0" applyFont="1" applyFill="1" applyBorder="1" applyAlignment="1" applyProtection="1">
      <alignment horizontal="center"/>
    </xf>
    <xf numFmtId="0" fontId="9" fillId="0" borderId="0" xfId="0" applyFont="1" applyBorder="1" applyAlignment="1" applyProtection="1">
      <alignment horizontal="center"/>
      <protection locked="0"/>
    </xf>
    <xf numFmtId="0" fontId="10" fillId="2" borderId="0" xfId="0" applyFont="1" applyFill="1" applyBorder="1" applyAlignment="1" applyProtection="1">
      <alignment horizontal="center"/>
    </xf>
    <xf numFmtId="0" fontId="11" fillId="9" borderId="4" xfId="0" applyFont="1" applyFill="1" applyBorder="1" applyProtection="1"/>
    <xf numFmtId="0" fontId="0" fillId="9" borderId="10" xfId="0" applyFill="1" applyBorder="1" applyProtection="1"/>
    <xf numFmtId="14" fontId="5" fillId="0" borderId="0" xfId="0" applyNumberFormat="1" applyFont="1" applyAlignment="1" applyProtection="1"/>
    <xf numFmtId="0" fontId="5" fillId="0" borderId="0" xfId="0" applyFont="1" applyAlignment="1" applyProtection="1">
      <alignment horizontal="center"/>
    </xf>
    <xf numFmtId="49" fontId="14" fillId="0" borderId="4" xfId="3" applyNumberFormat="1" applyFont="1" applyFill="1" applyBorder="1" applyAlignment="1" applyProtection="1">
      <alignment horizontal="center"/>
      <protection locked="0"/>
    </xf>
    <xf numFmtId="165" fontId="8" fillId="0" borderId="11" xfId="0" applyNumberFormat="1" applyFont="1" applyBorder="1" applyAlignment="1" applyProtection="1">
      <alignment horizontal="right"/>
    </xf>
    <xf numFmtId="165" fontId="9" fillId="0" borderId="12" xfId="0" applyNumberFormat="1" applyFont="1" applyBorder="1" applyProtection="1"/>
    <xf numFmtId="0" fontId="8" fillId="8" borderId="13" xfId="0" applyFont="1" applyFill="1" applyBorder="1" applyAlignment="1" applyProtection="1">
      <alignment horizontal="center" wrapText="1"/>
    </xf>
    <xf numFmtId="0" fontId="8" fillId="2" borderId="14" xfId="0" applyFont="1" applyFill="1" applyBorder="1" applyAlignment="1" applyProtection="1">
      <alignment horizontal="center" wrapText="1"/>
    </xf>
    <xf numFmtId="0" fontId="8" fillId="10" borderId="15" xfId="0" applyFont="1" applyFill="1" applyBorder="1" applyAlignment="1" applyProtection="1">
      <alignment horizontal="center" wrapText="1"/>
    </xf>
    <xf numFmtId="0" fontId="8" fillId="10" borderId="5" xfId="0" applyFont="1" applyFill="1" applyBorder="1" applyAlignment="1" applyProtection="1">
      <alignment horizontal="center" wrapText="1"/>
    </xf>
    <xf numFmtId="0" fontId="8" fillId="10" borderId="16" xfId="0" applyFont="1" applyFill="1" applyBorder="1" applyAlignment="1" applyProtection="1">
      <alignment horizontal="center" wrapText="1"/>
    </xf>
    <xf numFmtId="0" fontId="8" fillId="2" borderId="10" xfId="0" applyFont="1" applyFill="1" applyBorder="1" applyAlignment="1" applyProtection="1">
      <alignment horizontal="center" wrapText="1"/>
    </xf>
    <xf numFmtId="0" fontId="8" fillId="10" borderId="4" xfId="0" applyFont="1" applyFill="1" applyBorder="1" applyAlignment="1" applyProtection="1">
      <alignment horizontal="center" wrapText="1"/>
    </xf>
    <xf numFmtId="165" fontId="8" fillId="2" borderId="5" xfId="0" applyNumberFormat="1" applyFont="1" applyFill="1" applyBorder="1" applyAlignment="1" applyProtection="1">
      <alignment horizontal="center" wrapText="1"/>
    </xf>
    <xf numFmtId="44" fontId="33" fillId="0" borderId="4" xfId="2" applyNumberFormat="1" applyFill="1" applyBorder="1" applyProtection="1"/>
    <xf numFmtId="44" fontId="0" fillId="0" borderId="5" xfId="0" applyNumberFormat="1" applyFill="1" applyBorder="1" applyProtection="1"/>
    <xf numFmtId="44" fontId="14" fillId="0" borderId="5" xfId="3" applyFont="1" applyBorder="1" applyAlignment="1" applyProtection="1">
      <alignment horizontal="center"/>
      <protection locked="0"/>
    </xf>
    <xf numFmtId="44" fontId="14" fillId="0" borderId="5" xfId="3" applyFont="1" applyFill="1" applyBorder="1" applyAlignment="1" applyProtection="1">
      <alignment horizontal="center"/>
      <protection locked="0"/>
    </xf>
    <xf numFmtId="49" fontId="14" fillId="0" borderId="5" xfId="3" applyNumberFormat="1" applyFont="1" applyFill="1" applyBorder="1" applyAlignment="1" applyProtection="1">
      <alignment horizontal="center"/>
      <protection locked="0"/>
    </xf>
    <xf numFmtId="44" fontId="33" fillId="0" borderId="17" xfId="2" applyNumberFormat="1" applyFill="1" applyBorder="1" applyProtection="1"/>
    <xf numFmtId="0" fontId="0" fillId="0" borderId="5" xfId="0" applyFill="1" applyBorder="1" applyProtection="1"/>
    <xf numFmtId="164" fontId="0" fillId="11" borderId="18" xfId="0" applyNumberFormat="1" applyFill="1" applyBorder="1"/>
    <xf numFmtId="0" fontId="0" fillId="0" borderId="0" xfId="0" applyAlignment="1">
      <alignment horizontal="center"/>
    </xf>
    <xf numFmtId="0" fontId="0" fillId="0" borderId="0" xfId="0" applyBorder="1"/>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4" xfId="0" applyFont="1" applyFill="1" applyBorder="1"/>
    <xf numFmtId="164" fontId="0" fillId="0" borderId="4" xfId="0" applyNumberFormat="1" applyFill="1" applyBorder="1"/>
    <xf numFmtId="0" fontId="0" fillId="0" borderId="6" xfId="0" applyFill="1" applyBorder="1"/>
    <xf numFmtId="0" fontId="0" fillId="0" borderId="4" xfId="0" applyFill="1" applyBorder="1"/>
    <xf numFmtId="164" fontId="0" fillId="0" borderId="6" xfId="0" applyNumberFormat="1" applyFill="1" applyBorder="1"/>
    <xf numFmtId="0" fontId="2" fillId="2" borderId="7" xfId="0" applyFont="1" applyFill="1" applyBorder="1"/>
    <xf numFmtId="164" fontId="0" fillId="0" borderId="0" xfId="0" applyNumberFormat="1" applyFill="1" applyBorder="1"/>
    <xf numFmtId="0" fontId="2" fillId="12" borderId="19" xfId="0" applyFont="1" applyFill="1" applyBorder="1"/>
    <xf numFmtId="0" fontId="2" fillId="2" borderId="11" xfId="0" applyFont="1" applyFill="1" applyBorder="1" applyAlignment="1">
      <alignment horizontal="center"/>
    </xf>
    <xf numFmtId="164" fontId="0" fillId="0" borderId="4" xfId="0" applyNumberFormat="1" applyBorder="1"/>
    <xf numFmtId="0" fontId="0" fillId="0" borderId="0" xfId="0" applyFill="1"/>
    <xf numFmtId="0" fontId="2" fillId="2" borderId="0" xfId="0" applyFont="1" applyFill="1" applyBorder="1"/>
    <xf numFmtId="0" fontId="18" fillId="0" borderId="0" xfId="0" applyFont="1" applyAlignment="1">
      <alignment horizontal="center"/>
    </xf>
    <xf numFmtId="0" fontId="20" fillId="0" borderId="0" xfId="0" applyFont="1" applyBorder="1" applyAlignment="1">
      <alignment horizontal="center" wrapText="1"/>
    </xf>
    <xf numFmtId="0" fontId="21" fillId="0" borderId="0" xfId="0" applyFont="1" applyBorder="1" applyAlignment="1">
      <alignment horizontal="center" wrapText="1"/>
    </xf>
    <xf numFmtId="0" fontId="5" fillId="0" borderId="1" xfId="0" applyFont="1" applyBorder="1" applyAlignment="1">
      <alignment horizontal="left" wrapText="1"/>
    </xf>
    <xf numFmtId="0" fontId="0" fillId="0" borderId="0" xfId="0" applyBorder="1" applyAlignment="1">
      <alignment horizontal="left" wrapText="1"/>
    </xf>
    <xf numFmtId="0" fontId="0" fillId="0" borderId="1" xfId="0" applyBorder="1" applyAlignment="1">
      <alignment horizontal="left" wrapText="1"/>
    </xf>
    <xf numFmtId="0" fontId="22" fillId="0" borderId="20" xfId="0" applyFont="1" applyBorder="1" applyAlignment="1">
      <alignment horizontal="center" wrapText="1"/>
    </xf>
    <xf numFmtId="0" fontId="0" fillId="0" borderId="20" xfId="0" applyBorder="1" applyAlignment="1">
      <alignment horizontal="center" wrapText="1"/>
    </xf>
    <xf numFmtId="0" fontId="0" fillId="0" borderId="0" xfId="0" applyBorder="1" applyAlignment="1">
      <alignment horizontal="left"/>
    </xf>
    <xf numFmtId="0" fontId="5" fillId="0" borderId="0" xfId="0" applyFont="1" applyBorder="1" applyAlignment="1">
      <alignment horizontal="left"/>
    </xf>
    <xf numFmtId="16" fontId="23" fillId="0" borderId="20" xfId="0" applyNumberFormat="1" applyFont="1" applyBorder="1" applyAlignment="1">
      <alignment horizontal="center" wrapText="1"/>
    </xf>
    <xf numFmtId="0" fontId="23" fillId="0" borderId="1" xfId="0" applyFont="1" applyBorder="1" applyAlignment="1">
      <alignment horizontal="left" wrapText="1"/>
    </xf>
    <xf numFmtId="0" fontId="23" fillId="0" borderId="0" xfId="0" applyFont="1" applyBorder="1" applyAlignment="1">
      <alignment horizontal="left" wrapText="1"/>
    </xf>
    <xf numFmtId="0" fontId="0" fillId="0" borderId="20" xfId="0" applyBorder="1" applyAlignment="1">
      <alignment horizontal="center" vertical="center" wrapText="1"/>
    </xf>
    <xf numFmtId="0" fontId="0" fillId="0" borderId="20" xfId="0" applyBorder="1" applyAlignment="1"/>
    <xf numFmtId="0" fontId="0" fillId="0" borderId="0" xfId="0" applyAlignment="1">
      <alignment horizontal="left" wrapText="1"/>
    </xf>
    <xf numFmtId="0" fontId="0" fillId="0" borderId="0" xfId="0" applyAlignment="1"/>
    <xf numFmtId="0" fontId="0" fillId="0" borderId="21" xfId="0" applyBorder="1" applyAlignment="1"/>
    <xf numFmtId="0" fontId="5" fillId="0" borderId="2" xfId="0" applyFont="1" applyBorder="1" applyAlignment="1">
      <alignment horizontal="left" wrapText="1"/>
    </xf>
    <xf numFmtId="0" fontId="0" fillId="0" borderId="0" xfId="0" applyBorder="1" applyAlignment="1">
      <alignment horizontal="center" wrapText="1"/>
    </xf>
    <xf numFmtId="0" fontId="0" fillId="0" borderId="0" xfId="0" applyBorder="1" applyAlignment="1">
      <alignment horizontal="center"/>
    </xf>
    <xf numFmtId="0" fontId="23" fillId="0" borderId="20" xfId="0" applyFont="1" applyBorder="1" applyAlignment="1">
      <alignment horizontal="center" vertical="center" wrapText="1"/>
    </xf>
    <xf numFmtId="0" fontId="23" fillId="0" borderId="0" xfId="0" applyFont="1" applyBorder="1" applyAlignment="1">
      <alignment horizontal="left"/>
    </xf>
    <xf numFmtId="0" fontId="5" fillId="0" borderId="20" xfId="0" applyFont="1" applyFill="1" applyBorder="1" applyAlignment="1">
      <alignment horizontal="center" vertic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0" fillId="0" borderId="20" xfId="0" applyBorder="1"/>
    <xf numFmtId="0" fontId="0" fillId="0" borderId="21" xfId="0" applyBorder="1"/>
    <xf numFmtId="0" fontId="2" fillId="0" borderId="0" xfId="0" applyFont="1" applyAlignment="1">
      <alignment horizontal="center"/>
    </xf>
    <xf numFmtId="0" fontId="0" fillId="0" borderId="0" xfId="0" applyAlignment="1">
      <alignment wrapText="1"/>
    </xf>
    <xf numFmtId="0" fontId="0" fillId="0" borderId="0" xfId="0" applyFill="1" applyAlignment="1">
      <alignment horizontal="center" vertical="center" wrapText="1"/>
    </xf>
    <xf numFmtId="0" fontId="5" fillId="0" borderId="0" xfId="0" applyFont="1" applyFill="1" applyAlignment="1">
      <alignment horizontal="left" wrapText="1"/>
    </xf>
    <xf numFmtId="0" fontId="0" fillId="0" borderId="0" xfId="0" applyFill="1" applyAlignment="1">
      <alignment horizontal="left" wrapText="1"/>
    </xf>
    <xf numFmtId="0" fontId="0" fillId="0" borderId="0" xfId="0" applyNumberFormat="1" applyAlignment="1">
      <alignment horizontal="left" wrapText="1"/>
    </xf>
    <xf numFmtId="0" fontId="0" fillId="0" borderId="0" xfId="0" applyBorder="1" applyAlignment="1">
      <alignment wrapText="1"/>
    </xf>
    <xf numFmtId="0" fontId="5" fillId="0" borderId="0" xfId="0" applyFont="1" applyAlignment="1">
      <alignment horizontal="left" wrapText="1"/>
    </xf>
    <xf numFmtId="0" fontId="0" fillId="0" borderId="0" xfId="0" applyFill="1" applyAlignment="1">
      <alignment wrapText="1"/>
    </xf>
    <xf numFmtId="0" fontId="5" fillId="0" borderId="0" xfId="0" applyFont="1" applyFill="1" applyAlignment="1">
      <alignment wrapText="1"/>
    </xf>
    <xf numFmtId="0" fontId="0" fillId="0" borderId="0" xfId="0" applyFill="1" applyAlignment="1"/>
    <xf numFmtId="0" fontId="20" fillId="0" borderId="0" xfId="0" applyFont="1" applyAlignment="1">
      <alignment horizontal="center" wrapText="1"/>
    </xf>
    <xf numFmtId="0" fontId="26" fillId="0" borderId="0" xfId="0" applyFont="1" applyAlignment="1">
      <alignment horizontal="left" wrapText="1"/>
    </xf>
    <xf numFmtId="0" fontId="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0" fillId="0" borderId="0" xfId="0" applyAlignment="1">
      <alignment horizontal="center" wrapText="1"/>
    </xf>
    <xf numFmtId="0" fontId="2" fillId="0" borderId="0" xfId="0" applyFont="1"/>
    <xf numFmtId="0" fontId="2" fillId="0" borderId="0" xfId="0" applyFont="1" applyAlignment="1">
      <alignment wrapText="1"/>
    </xf>
    <xf numFmtId="165" fontId="0" fillId="0" borderId="4" xfId="0" applyNumberFormat="1" applyBorder="1"/>
    <xf numFmtId="0" fontId="0" fillId="0" borderId="4" xfId="0" applyBorder="1"/>
    <xf numFmtId="44" fontId="0" fillId="0" borderId="4" xfId="0" applyNumberFormat="1" applyBorder="1"/>
    <xf numFmtId="0" fontId="2" fillId="0" borderId="0" xfId="0" applyFont="1" applyAlignment="1">
      <alignment horizontal="right"/>
    </xf>
    <xf numFmtId="44" fontId="0" fillId="0" borderId="0" xfId="0" applyNumberFormat="1" applyAlignment="1"/>
    <xf numFmtId="0" fontId="0" fillId="0" borderId="22" xfId="0" applyBorder="1"/>
    <xf numFmtId="44" fontId="14" fillId="0" borderId="4" xfId="3" applyFont="1" applyFill="1" applyBorder="1" applyAlignment="1" applyProtection="1">
      <alignment horizontal="center"/>
    </xf>
    <xf numFmtId="0" fontId="8" fillId="2" borderId="23" xfId="0" applyFont="1" applyFill="1" applyBorder="1" applyAlignment="1" applyProtection="1">
      <alignment horizontal="center" wrapText="1"/>
    </xf>
    <xf numFmtId="44" fontId="14" fillId="0" borderId="24" xfId="3" applyFont="1" applyFill="1" applyBorder="1" applyAlignment="1" applyProtection="1">
      <alignment horizontal="center"/>
    </xf>
    <xf numFmtId="44" fontId="14" fillId="0" borderId="5" xfId="3" applyFont="1" applyFill="1" applyBorder="1" applyAlignment="1" applyProtection="1">
      <alignment horizontal="center"/>
    </xf>
    <xf numFmtId="44" fontId="15" fillId="0" borderId="25" xfId="0" applyNumberFormat="1" applyFont="1" applyFill="1" applyBorder="1" applyProtection="1"/>
    <xf numFmtId="44" fontId="16" fillId="0" borderId="26" xfId="0" applyNumberFormat="1" applyFont="1" applyFill="1" applyBorder="1" applyProtection="1"/>
    <xf numFmtId="44" fontId="17" fillId="0" borderId="18" xfId="0" applyNumberFormat="1" applyFont="1" applyFill="1" applyBorder="1" applyProtection="1"/>
    <xf numFmtId="2" fontId="0" fillId="0" borderId="4" xfId="0" applyNumberFormat="1" applyFill="1" applyBorder="1" applyAlignment="1" applyProtection="1">
      <alignment horizontal="center" wrapText="1"/>
      <protection locked="0"/>
    </xf>
    <xf numFmtId="2" fontId="5" fillId="0" borderId="4" xfId="0" applyNumberFormat="1" applyFont="1" applyFill="1" applyBorder="1" applyAlignment="1" applyProtection="1">
      <alignment horizontal="center" wrapText="1"/>
      <protection locked="0"/>
    </xf>
    <xf numFmtId="2" fontId="14" fillId="0" borderId="4" xfId="0" applyNumberFormat="1" applyFont="1" applyFill="1" applyBorder="1" applyAlignment="1" applyProtection="1">
      <alignment horizontal="center" wrapText="1"/>
      <protection locked="0"/>
    </xf>
    <xf numFmtId="2" fontId="14" fillId="0" borderId="5" xfId="0" applyNumberFormat="1" applyFont="1" applyFill="1" applyBorder="1" applyAlignment="1" applyProtection="1">
      <alignment horizontal="center" wrapText="1"/>
      <protection locked="0"/>
    </xf>
    <xf numFmtId="2" fontId="0" fillId="0" borderId="4" xfId="0" applyNumberFormat="1" applyFill="1" applyBorder="1" applyProtection="1"/>
    <xf numFmtId="2" fontId="0" fillId="0" borderId="5" xfId="0" applyNumberFormat="1" applyFill="1" applyBorder="1" applyProtection="1"/>
    <xf numFmtId="44" fontId="14" fillId="0" borderId="4" xfId="3" applyFont="1" applyFill="1" applyBorder="1" applyAlignment="1" applyProtection="1">
      <alignment horizontal="center" wrapText="1"/>
      <protection locked="0"/>
    </xf>
    <xf numFmtId="0" fontId="14" fillId="0" borderId="4" xfId="0" applyFont="1" applyFill="1" applyBorder="1" applyAlignment="1" applyProtection="1">
      <alignment horizontal="center" wrapText="1"/>
      <protection locked="0"/>
    </xf>
    <xf numFmtId="0" fontId="14" fillId="0" borderId="4" xfId="0" applyFont="1" applyFill="1" applyBorder="1" applyAlignment="1" applyProtection="1">
      <alignment horizontal="center"/>
      <protection locked="0"/>
    </xf>
    <xf numFmtId="44" fontId="14" fillId="0" borderId="25" xfId="0" applyNumberFormat="1" applyFont="1" applyFill="1" applyBorder="1" applyProtection="1"/>
    <xf numFmtId="0" fontId="14" fillId="0" borderId="0" xfId="0" applyFont="1" applyFill="1" applyBorder="1" applyAlignment="1" applyProtection="1">
      <alignment horizontal="center"/>
      <protection locked="0"/>
    </xf>
    <xf numFmtId="0" fontId="0" fillId="0" borderId="8" xfId="0" applyBorder="1" applyProtection="1"/>
    <xf numFmtId="49" fontId="0" fillId="0" borderId="0" xfId="0" applyNumberFormat="1" applyAlignment="1" applyProtection="1"/>
    <xf numFmtId="0" fontId="5" fillId="0" borderId="0" xfId="0" applyNumberFormat="1" applyFont="1" applyProtection="1"/>
    <xf numFmtId="14" fontId="0" fillId="0" borderId="0" xfId="0" applyNumberFormat="1" applyProtection="1"/>
    <xf numFmtId="14" fontId="5" fillId="0" borderId="0" xfId="0" applyNumberFormat="1" applyFont="1" applyProtection="1"/>
    <xf numFmtId="0" fontId="8" fillId="0" borderId="0" xfId="0" applyFont="1" applyBorder="1" applyAlignment="1" applyProtection="1"/>
    <xf numFmtId="49" fontId="5" fillId="0" borderId="0" xfId="0" applyNumberFormat="1" applyFont="1" applyAlignment="1" applyProtection="1"/>
    <xf numFmtId="0" fontId="19" fillId="5" borderId="27" xfId="0" applyFont="1" applyFill="1" applyBorder="1" applyAlignment="1">
      <alignment horizontal="center" wrapText="1"/>
    </xf>
    <xf numFmtId="0" fontId="19" fillId="5" borderId="18" xfId="0" applyFont="1" applyFill="1" applyBorder="1" applyAlignment="1">
      <alignment horizontal="center" wrapText="1"/>
    </xf>
    <xf numFmtId="0" fontId="18" fillId="0" borderId="25" xfId="0" applyFont="1" applyBorder="1" applyAlignment="1">
      <alignment horizontal="center" wrapText="1"/>
    </xf>
    <xf numFmtId="0" fontId="20" fillId="4" borderId="27" xfId="0" applyFont="1" applyFill="1" applyBorder="1" applyAlignment="1">
      <alignment horizontal="center" wrapText="1"/>
    </xf>
    <xf numFmtId="0" fontId="20" fillId="4" borderId="18" xfId="0" applyFont="1" applyFill="1" applyBorder="1" applyAlignment="1">
      <alignment horizontal="center"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0" fillId="0" borderId="20" xfId="0" applyBorder="1" applyAlignment="1">
      <alignment horizontal="left" wrapText="1"/>
    </xf>
    <xf numFmtId="0" fontId="0" fillId="0" borderId="1" xfId="0" applyBorder="1" applyAlignment="1">
      <alignment horizontal="left"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 xfId="0" applyBorder="1" applyAlignment="1">
      <alignment horizontal="center" wrapText="1"/>
    </xf>
    <xf numFmtId="0" fontId="2" fillId="0" borderId="0" xfId="0" applyFont="1" applyAlignment="1">
      <alignment horizontal="center" wrapText="1"/>
    </xf>
    <xf numFmtId="0" fontId="8" fillId="0" borderId="0" xfId="0" applyFont="1" applyAlignment="1" applyProtection="1">
      <alignment horizontal="center"/>
    </xf>
    <xf numFmtId="44" fontId="8" fillId="0" borderId="0" xfId="3" applyFont="1" applyFill="1" applyBorder="1" applyAlignment="1" applyProtection="1">
      <alignment horizontal="center"/>
    </xf>
    <xf numFmtId="0" fontId="17" fillId="0" borderId="27" xfId="0" applyFont="1" applyBorder="1" applyAlignment="1" applyProtection="1">
      <alignment horizontal="center"/>
    </xf>
    <xf numFmtId="0" fontId="17" fillId="0" borderId="26" xfId="0" applyFont="1" applyBorder="1" applyAlignment="1" applyProtection="1">
      <alignment horizontal="center"/>
    </xf>
    <xf numFmtId="0" fontId="7" fillId="2" borderId="26"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10" fillId="0" borderId="28" xfId="0" applyFont="1" applyFill="1" applyBorder="1" applyAlignment="1" applyProtection="1">
      <alignment horizontal="center"/>
    </xf>
    <xf numFmtId="0" fontId="10" fillId="0" borderId="29" xfId="0" applyFont="1" applyFill="1" applyBorder="1" applyAlignment="1" applyProtection="1">
      <alignment horizontal="center"/>
    </xf>
    <xf numFmtId="0" fontId="10" fillId="2" borderId="24" xfId="0" applyFont="1" applyFill="1" applyBorder="1" applyAlignment="1" applyProtection="1">
      <alignment horizontal="center"/>
    </xf>
    <xf numFmtId="0" fontId="8" fillId="3" borderId="30" xfId="0" applyFont="1" applyFill="1" applyBorder="1" applyAlignment="1" applyProtection="1">
      <alignment horizontal="center" vertical="center" wrapText="1"/>
    </xf>
    <xf numFmtId="0" fontId="8" fillId="3" borderId="31"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9" fillId="0" borderId="8" xfId="0" applyFont="1" applyBorder="1" applyAlignment="1" applyProtection="1">
      <alignment horizontal="center"/>
    </xf>
    <xf numFmtId="0" fontId="8" fillId="3" borderId="33"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13" fillId="0" borderId="33" xfId="0" applyFont="1" applyBorder="1" applyAlignment="1" applyProtection="1">
      <alignment horizontal="center"/>
    </xf>
    <xf numFmtId="0" fontId="13" fillId="0" borderId="31" xfId="0" applyFont="1" applyBorder="1" applyAlignment="1" applyProtection="1">
      <alignment horizontal="center"/>
    </xf>
    <xf numFmtId="0" fontId="13" fillId="0" borderId="32" xfId="0" applyFont="1" applyBorder="1" applyAlignment="1" applyProtection="1">
      <alignment horizontal="center"/>
    </xf>
    <xf numFmtId="0" fontId="9" fillId="0" borderId="28" xfId="0" applyFont="1" applyBorder="1" applyAlignment="1" applyProtection="1">
      <alignment horizontal="left"/>
      <protection locked="0"/>
    </xf>
    <xf numFmtId="0" fontId="10" fillId="0" borderId="24" xfId="0" applyFont="1" applyFill="1" applyBorder="1" applyAlignment="1" applyProtection="1">
      <alignment horizontal="center"/>
    </xf>
    <xf numFmtId="165" fontId="8" fillId="0" borderId="11" xfId="0" applyNumberFormat="1" applyFont="1" applyBorder="1" applyAlignment="1" applyProtection="1">
      <alignment horizontal="right" vertical="center" wrapText="1"/>
    </xf>
    <xf numFmtId="0" fontId="9" fillId="0" borderId="8" xfId="0" applyFont="1" applyBorder="1" applyAlignment="1" applyProtection="1">
      <alignment horizontal="left"/>
      <protection locked="0"/>
    </xf>
    <xf numFmtId="0" fontId="9" fillId="0" borderId="25" xfId="0" applyFont="1" applyBorder="1" applyAlignment="1" applyProtection="1">
      <alignment horizontal="center"/>
      <protection locked="0"/>
    </xf>
    <xf numFmtId="0" fontId="8" fillId="0" borderId="0"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8" fillId="0" borderId="0" xfId="0" applyFont="1" applyBorder="1" applyAlignment="1" applyProtection="1">
      <alignment horizontal="left"/>
      <protection locked="0"/>
    </xf>
    <xf numFmtId="0" fontId="8" fillId="0" borderId="0" xfId="0" applyFont="1" applyAlignment="1" applyProtection="1">
      <alignment horizontal="center" wrapText="1"/>
    </xf>
    <xf numFmtId="0" fontId="9" fillId="0" borderId="28" xfId="0" applyFont="1" applyBorder="1" applyAlignment="1" applyProtection="1">
      <alignment horizontal="center"/>
      <protection locked="0"/>
    </xf>
    <xf numFmtId="0" fontId="8" fillId="0" borderId="0" xfId="0" applyFont="1" applyAlignment="1">
      <alignment horizontal="center"/>
    </xf>
    <xf numFmtId="0" fontId="0" fillId="0" borderId="0" xfId="0" applyAlignment="1">
      <alignment horizontal="left" wrapText="1"/>
    </xf>
    <xf numFmtId="0" fontId="0" fillId="0" borderId="0" xfId="0" applyAlignment="1">
      <alignment horizontal="center"/>
    </xf>
    <xf numFmtId="0" fontId="28" fillId="0" borderId="0" xfId="0" applyFont="1" applyAlignment="1">
      <alignment horizontal="center"/>
    </xf>
    <xf numFmtId="0" fontId="0" fillId="0" borderId="28" xfId="0" applyBorder="1" applyAlignment="1">
      <alignment horizontal="center"/>
    </xf>
    <xf numFmtId="0" fontId="0" fillId="0" borderId="22" xfId="0" applyBorder="1" applyAlignment="1">
      <alignment horizontal="center"/>
    </xf>
    <xf numFmtId="0" fontId="5" fillId="0" borderId="0" xfId="0" applyFont="1" applyAlignment="1">
      <alignment horizontal="center" wrapText="1"/>
    </xf>
    <xf numFmtId="0" fontId="0" fillId="0" borderId="0" xfId="0" applyAlignment="1">
      <alignment horizontal="center" wrapText="1"/>
    </xf>
    <xf numFmtId="0" fontId="12" fillId="11" borderId="27" xfId="0" applyFont="1" applyFill="1" applyBorder="1" applyAlignment="1"/>
    <xf numFmtId="0" fontId="12" fillId="11" borderId="26" xfId="0" applyFont="1" applyFill="1" applyBorder="1" applyAlignment="1"/>
    <xf numFmtId="0" fontId="12" fillId="12" borderId="27" xfId="0" applyFont="1" applyFill="1" applyBorder="1" applyAlignment="1">
      <alignment horizontal="center"/>
    </xf>
    <xf numFmtId="0" fontId="12" fillId="12" borderId="26" xfId="0" applyFont="1" applyFill="1" applyBorder="1" applyAlignment="1">
      <alignment horizontal="center"/>
    </xf>
    <xf numFmtId="0" fontId="18" fillId="0" borderId="0" xfId="0" applyFont="1" applyAlignment="1">
      <alignment horizontal="center"/>
    </xf>
  </cellXfs>
  <cellStyles count="4">
    <cellStyle name="Calculation" xfId="1" builtinId="22"/>
    <cellStyle name="Check Cell" xfId="2" builtinId="23"/>
    <cellStyle name="Currency" xfId="3"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48</xdr:row>
      <xdr:rowOff>361950</xdr:rowOff>
    </xdr:from>
    <xdr:to>
      <xdr:col>0</xdr:col>
      <xdr:colOff>885825</xdr:colOff>
      <xdr:row>48</xdr:row>
      <xdr:rowOff>714375</xdr:rowOff>
    </xdr:to>
    <xdr:sp macro="" textlink="">
      <xdr:nvSpPr>
        <xdr:cNvPr id="16857" name="AutoShape 22">
          <a:extLst>
            <a:ext uri="{FF2B5EF4-FFF2-40B4-BE49-F238E27FC236}">
              <a16:creationId xmlns:a16="http://schemas.microsoft.com/office/drawing/2014/main" id="{6822B3D2-3275-4129-8242-3FF5C885B0F2}"/>
            </a:ext>
          </a:extLst>
        </xdr:cNvPr>
        <xdr:cNvSpPr>
          <a:spLocks noChangeArrowheads="1"/>
        </xdr:cNvSpPr>
      </xdr:nvSpPr>
      <xdr:spPr bwMode="auto">
        <a:xfrm>
          <a:off x="76200" y="12192000"/>
          <a:ext cx="809625" cy="123825"/>
        </a:xfrm>
        <a:prstGeom prst="rightArrow">
          <a:avLst>
            <a:gd name="adj1" fmla="val 50000"/>
            <a:gd name="adj2" fmla="val 163462"/>
          </a:avLst>
        </a:prstGeom>
        <a:solidFill>
          <a:srgbClr val="FFFFFF"/>
        </a:solidFill>
        <a:ln w="9525">
          <a:solidFill>
            <a:srgbClr val="000000"/>
          </a:solidFill>
          <a:miter lim="800000"/>
          <a:headEnd/>
          <a:tailEnd/>
        </a:ln>
      </xdr:spPr>
    </xdr:sp>
    <xdr:clientData/>
  </xdr:twoCellAnchor>
  <xdr:twoCellAnchor>
    <xdr:from>
      <xdr:col>0</xdr:col>
      <xdr:colOff>57150</xdr:colOff>
      <xdr:row>49</xdr:row>
      <xdr:rowOff>190500</xdr:rowOff>
    </xdr:from>
    <xdr:to>
      <xdr:col>0</xdr:col>
      <xdr:colOff>876300</xdr:colOff>
      <xdr:row>50</xdr:row>
      <xdr:rowOff>333375</xdr:rowOff>
    </xdr:to>
    <xdr:sp macro="" textlink="">
      <xdr:nvSpPr>
        <xdr:cNvPr id="16858" name="AutoShape 28">
          <a:extLst>
            <a:ext uri="{FF2B5EF4-FFF2-40B4-BE49-F238E27FC236}">
              <a16:creationId xmlns:a16="http://schemas.microsoft.com/office/drawing/2014/main" id="{B8AAD9E4-548B-4A46-9119-5E54432C1580}"/>
            </a:ext>
          </a:extLst>
        </xdr:cNvPr>
        <xdr:cNvSpPr>
          <a:spLocks noChangeArrowheads="1"/>
        </xdr:cNvSpPr>
      </xdr:nvSpPr>
      <xdr:spPr bwMode="auto">
        <a:xfrm>
          <a:off x="57150" y="12477750"/>
          <a:ext cx="819150" cy="323850"/>
        </a:xfrm>
        <a:prstGeom prst="rightArrow">
          <a:avLst>
            <a:gd name="adj1" fmla="val 50000"/>
            <a:gd name="adj2" fmla="val 63235"/>
          </a:avLst>
        </a:prstGeom>
        <a:solidFill>
          <a:srgbClr val="FFFFFF"/>
        </a:solidFill>
        <a:ln w="9525">
          <a:solidFill>
            <a:srgbClr val="000000"/>
          </a:solidFill>
          <a:miter lim="800000"/>
          <a:headEnd/>
          <a:tailEnd/>
        </a:ln>
      </xdr:spPr>
    </xdr:sp>
    <xdr:clientData/>
  </xdr:twoCellAnchor>
  <xdr:twoCellAnchor>
    <xdr:from>
      <xdr:col>0</xdr:col>
      <xdr:colOff>57150</xdr:colOff>
      <xdr:row>52</xdr:row>
      <xdr:rowOff>190500</xdr:rowOff>
    </xdr:from>
    <xdr:to>
      <xdr:col>0</xdr:col>
      <xdr:colOff>866775</xdr:colOff>
      <xdr:row>52</xdr:row>
      <xdr:rowOff>533400</xdr:rowOff>
    </xdr:to>
    <xdr:sp macro="" textlink="">
      <xdr:nvSpPr>
        <xdr:cNvPr id="16859" name="AutoShape 29">
          <a:extLst>
            <a:ext uri="{FF2B5EF4-FFF2-40B4-BE49-F238E27FC236}">
              <a16:creationId xmlns:a16="http://schemas.microsoft.com/office/drawing/2014/main" id="{E6CA4D36-AF30-4698-9343-EB089012AFD9}"/>
            </a:ext>
          </a:extLst>
        </xdr:cNvPr>
        <xdr:cNvSpPr>
          <a:spLocks noChangeArrowheads="1"/>
        </xdr:cNvSpPr>
      </xdr:nvSpPr>
      <xdr:spPr bwMode="auto">
        <a:xfrm>
          <a:off x="57150" y="13154025"/>
          <a:ext cx="809625" cy="32385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57150</xdr:colOff>
      <xdr:row>53</xdr:row>
      <xdr:rowOff>276225</xdr:rowOff>
    </xdr:from>
    <xdr:to>
      <xdr:col>0</xdr:col>
      <xdr:colOff>876300</xdr:colOff>
      <xdr:row>55</xdr:row>
      <xdr:rowOff>66675</xdr:rowOff>
    </xdr:to>
    <xdr:sp macro="" textlink="">
      <xdr:nvSpPr>
        <xdr:cNvPr id="16860" name="AutoShape 30">
          <a:extLst>
            <a:ext uri="{FF2B5EF4-FFF2-40B4-BE49-F238E27FC236}">
              <a16:creationId xmlns:a16="http://schemas.microsoft.com/office/drawing/2014/main" id="{7BFDC279-FFA8-4D90-8B91-D02225664EC2}"/>
            </a:ext>
          </a:extLst>
        </xdr:cNvPr>
        <xdr:cNvSpPr>
          <a:spLocks noChangeArrowheads="1"/>
        </xdr:cNvSpPr>
      </xdr:nvSpPr>
      <xdr:spPr bwMode="auto">
        <a:xfrm>
          <a:off x="57150" y="13744575"/>
          <a:ext cx="819150" cy="228600"/>
        </a:xfrm>
        <a:prstGeom prst="rightArrow">
          <a:avLst>
            <a:gd name="adj1" fmla="val 50000"/>
            <a:gd name="adj2" fmla="val 89583"/>
          </a:avLst>
        </a:prstGeom>
        <a:solidFill>
          <a:srgbClr val="FFFFFF"/>
        </a:solidFill>
        <a:ln w="9525">
          <a:solidFill>
            <a:srgbClr val="000000"/>
          </a:solidFill>
          <a:miter lim="800000"/>
          <a:headEnd/>
          <a:tailEnd/>
        </a:ln>
      </xdr:spPr>
    </xdr:sp>
    <xdr:clientData/>
  </xdr:twoCellAnchor>
  <xdr:twoCellAnchor>
    <xdr:from>
      <xdr:col>0</xdr:col>
      <xdr:colOff>57150</xdr:colOff>
      <xdr:row>55</xdr:row>
      <xdr:rowOff>295275</xdr:rowOff>
    </xdr:from>
    <xdr:to>
      <xdr:col>0</xdr:col>
      <xdr:colOff>876300</xdr:colOff>
      <xdr:row>57</xdr:row>
      <xdr:rowOff>123825</xdr:rowOff>
    </xdr:to>
    <xdr:sp macro="" textlink="">
      <xdr:nvSpPr>
        <xdr:cNvPr id="16861" name="AutoShape 31">
          <a:extLst>
            <a:ext uri="{FF2B5EF4-FFF2-40B4-BE49-F238E27FC236}">
              <a16:creationId xmlns:a16="http://schemas.microsoft.com/office/drawing/2014/main" id="{576233A4-E445-4724-BF1F-BB6BF5F27E98}"/>
            </a:ext>
          </a:extLst>
        </xdr:cNvPr>
        <xdr:cNvSpPr>
          <a:spLocks noChangeArrowheads="1"/>
        </xdr:cNvSpPr>
      </xdr:nvSpPr>
      <xdr:spPr bwMode="auto">
        <a:xfrm>
          <a:off x="57150" y="14192250"/>
          <a:ext cx="819150" cy="285750"/>
        </a:xfrm>
        <a:prstGeom prst="rightArrow">
          <a:avLst>
            <a:gd name="adj1" fmla="val 50000"/>
            <a:gd name="adj2" fmla="val 71667"/>
          </a:avLst>
        </a:prstGeom>
        <a:solidFill>
          <a:srgbClr val="FFFFFF"/>
        </a:solidFill>
        <a:ln w="9525">
          <a:solidFill>
            <a:srgbClr val="000000"/>
          </a:solidFill>
          <a:miter lim="800000"/>
          <a:headEnd/>
          <a:tailEnd/>
        </a:ln>
      </xdr:spPr>
    </xdr:sp>
    <xdr:clientData/>
  </xdr:twoCellAnchor>
  <xdr:twoCellAnchor>
    <xdr:from>
      <xdr:col>0</xdr:col>
      <xdr:colOff>85725</xdr:colOff>
      <xdr:row>57</xdr:row>
      <xdr:rowOff>295275</xdr:rowOff>
    </xdr:from>
    <xdr:to>
      <xdr:col>0</xdr:col>
      <xdr:colOff>895350</xdr:colOff>
      <xdr:row>59</xdr:row>
      <xdr:rowOff>19050</xdr:rowOff>
    </xdr:to>
    <xdr:sp macro="" textlink="">
      <xdr:nvSpPr>
        <xdr:cNvPr id="16862" name="AutoShape 32">
          <a:extLst>
            <a:ext uri="{FF2B5EF4-FFF2-40B4-BE49-F238E27FC236}">
              <a16:creationId xmlns:a16="http://schemas.microsoft.com/office/drawing/2014/main" id="{CEF7449D-67AF-41E4-BCC7-98E24B74DDBD}"/>
            </a:ext>
          </a:extLst>
        </xdr:cNvPr>
        <xdr:cNvSpPr>
          <a:spLocks noChangeArrowheads="1"/>
        </xdr:cNvSpPr>
      </xdr:nvSpPr>
      <xdr:spPr bwMode="auto">
        <a:xfrm>
          <a:off x="85725" y="14611350"/>
          <a:ext cx="809625" cy="247650"/>
        </a:xfrm>
        <a:prstGeom prst="rightArrow">
          <a:avLst>
            <a:gd name="adj1" fmla="val 50000"/>
            <a:gd name="adj2" fmla="val 81731"/>
          </a:avLst>
        </a:prstGeom>
        <a:solidFill>
          <a:srgbClr val="FFFFFF"/>
        </a:solidFill>
        <a:ln w="9525">
          <a:solidFill>
            <a:srgbClr val="000000"/>
          </a:solidFill>
          <a:miter lim="800000"/>
          <a:headEnd/>
          <a:tailEnd/>
        </a:ln>
      </xdr:spPr>
    </xdr:sp>
    <xdr:clientData/>
  </xdr:twoCellAnchor>
  <xdr:twoCellAnchor>
    <xdr:from>
      <xdr:col>0</xdr:col>
      <xdr:colOff>295275</xdr:colOff>
      <xdr:row>12</xdr:row>
      <xdr:rowOff>85725</xdr:rowOff>
    </xdr:from>
    <xdr:to>
      <xdr:col>0</xdr:col>
      <xdr:colOff>752475</xdr:colOff>
      <xdr:row>17</xdr:row>
      <xdr:rowOff>123825</xdr:rowOff>
    </xdr:to>
    <xdr:sp macro="" textlink="">
      <xdr:nvSpPr>
        <xdr:cNvPr id="16863" name="AutoShape 33">
          <a:extLst>
            <a:ext uri="{FF2B5EF4-FFF2-40B4-BE49-F238E27FC236}">
              <a16:creationId xmlns:a16="http://schemas.microsoft.com/office/drawing/2014/main" id="{86014CFF-A573-48C0-8DFE-1CE9D4E8332B}"/>
            </a:ext>
          </a:extLst>
        </xdr:cNvPr>
        <xdr:cNvSpPr>
          <a:spLocks noChangeArrowheads="1"/>
        </xdr:cNvSpPr>
      </xdr:nvSpPr>
      <xdr:spPr bwMode="auto">
        <a:xfrm>
          <a:off x="295275" y="3181350"/>
          <a:ext cx="457200" cy="847725"/>
        </a:xfrm>
        <a:prstGeom prst="curvedRightArrow">
          <a:avLst>
            <a:gd name="adj1" fmla="val 37083"/>
            <a:gd name="adj2" fmla="val 74167"/>
            <a:gd name="adj3" fmla="val 33333"/>
          </a:avLst>
        </a:prstGeom>
        <a:solidFill>
          <a:srgbClr val="FFFFFF"/>
        </a:solidFill>
        <a:ln w="9525">
          <a:solidFill>
            <a:srgbClr val="000000"/>
          </a:solidFill>
          <a:miter lim="800000"/>
          <a:headEnd/>
          <a:tailEnd/>
        </a:ln>
      </xdr:spPr>
    </xdr:sp>
    <xdr:clientData/>
  </xdr:twoCellAnchor>
  <xdr:twoCellAnchor>
    <xdr:from>
      <xdr:col>0</xdr:col>
      <xdr:colOff>295275</xdr:colOff>
      <xdr:row>37</xdr:row>
      <xdr:rowOff>95250</xdr:rowOff>
    </xdr:from>
    <xdr:to>
      <xdr:col>0</xdr:col>
      <xdr:colOff>752475</xdr:colOff>
      <xdr:row>42</xdr:row>
      <xdr:rowOff>133350</xdr:rowOff>
    </xdr:to>
    <xdr:sp macro="" textlink="">
      <xdr:nvSpPr>
        <xdr:cNvPr id="16864" name="AutoShape 34">
          <a:extLst>
            <a:ext uri="{FF2B5EF4-FFF2-40B4-BE49-F238E27FC236}">
              <a16:creationId xmlns:a16="http://schemas.microsoft.com/office/drawing/2014/main" id="{79EBCF77-2A0A-4B29-AE72-15703AE2072C}"/>
            </a:ext>
          </a:extLst>
        </xdr:cNvPr>
        <xdr:cNvSpPr>
          <a:spLocks noChangeArrowheads="1"/>
        </xdr:cNvSpPr>
      </xdr:nvSpPr>
      <xdr:spPr bwMode="auto">
        <a:xfrm>
          <a:off x="295275" y="10020300"/>
          <a:ext cx="457200" cy="847725"/>
        </a:xfrm>
        <a:prstGeom prst="curvedRightArrow">
          <a:avLst>
            <a:gd name="adj1" fmla="val 37083"/>
            <a:gd name="adj2" fmla="val 74167"/>
            <a:gd name="adj3" fmla="val 33333"/>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504825</xdr:colOff>
      <xdr:row>2</xdr:row>
      <xdr:rowOff>9525</xdr:rowOff>
    </xdr:from>
    <xdr:to>
      <xdr:col>3</xdr:col>
      <xdr:colOff>1209675</xdr:colOff>
      <xdr:row>4</xdr:row>
      <xdr:rowOff>390525</xdr:rowOff>
    </xdr:to>
    <xdr:pic>
      <xdr:nvPicPr>
        <xdr:cNvPr id="17465" name="Picture 2" descr="untitled5">
          <a:extLst>
            <a:ext uri="{FF2B5EF4-FFF2-40B4-BE49-F238E27FC236}">
              <a16:creationId xmlns:a16="http://schemas.microsoft.com/office/drawing/2014/main" id="{B332BD2F-CF4B-4F90-B38B-8A5F14CFB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866775"/>
          <a:ext cx="52578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3"/>
  <sheetViews>
    <sheetView workbookViewId="0">
      <selection activeCell="A21" sqref="A21:B21"/>
    </sheetView>
  </sheetViews>
  <sheetFormatPr defaultRowHeight="12.75" x14ac:dyDescent="0.2"/>
  <cols>
    <col min="1" max="1" width="13.7109375" customWidth="1"/>
    <col min="2" max="2" width="83.28515625" customWidth="1"/>
  </cols>
  <sheetData>
    <row r="1" spans="1:256" ht="21" thickBot="1" x14ac:dyDescent="0.35">
      <c r="A1" s="186" t="s">
        <v>96</v>
      </c>
      <c r="B1" s="187"/>
      <c r="C1" s="108"/>
      <c r="D1" s="108"/>
      <c r="E1" s="108"/>
      <c r="F1" s="108"/>
      <c r="G1" s="108"/>
      <c r="H1" s="108"/>
      <c r="I1" s="108"/>
      <c r="J1" s="108"/>
      <c r="K1" s="108"/>
      <c r="L1" s="108"/>
      <c r="M1" s="108"/>
      <c r="N1" s="108"/>
      <c r="O1" s="108"/>
      <c r="P1" s="108"/>
    </row>
    <row r="2" spans="1:256" ht="8.25" customHeight="1" thickBot="1" x14ac:dyDescent="0.35">
      <c r="A2" s="188"/>
      <c r="B2" s="188"/>
      <c r="C2" s="108"/>
      <c r="D2" s="108"/>
      <c r="E2" s="108"/>
      <c r="F2" s="108"/>
      <c r="G2" s="108"/>
      <c r="H2" s="108"/>
      <c r="I2" s="108"/>
      <c r="J2" s="108"/>
      <c r="K2" s="108"/>
      <c r="L2" s="108"/>
      <c r="M2" s="108"/>
      <c r="N2" s="108"/>
      <c r="O2" s="108"/>
      <c r="P2" s="108"/>
    </row>
    <row r="3" spans="1:256" ht="19.5" thickBot="1" x14ac:dyDescent="0.35">
      <c r="A3" s="189" t="s">
        <v>97</v>
      </c>
      <c r="B3" s="190"/>
      <c r="C3" s="109"/>
      <c r="D3" s="110"/>
      <c r="E3" s="109"/>
      <c r="F3" s="109"/>
      <c r="G3" s="109"/>
      <c r="H3" s="109"/>
      <c r="I3" s="109"/>
      <c r="J3" s="109"/>
      <c r="K3" s="109"/>
      <c r="L3" s="109"/>
      <c r="M3" s="109"/>
      <c r="N3" s="109"/>
      <c r="O3" s="109"/>
      <c r="P3" s="109"/>
    </row>
    <row r="4" spans="1:256" ht="27" customHeight="1" x14ac:dyDescent="0.2">
      <c r="A4" s="191" t="s">
        <v>98</v>
      </c>
      <c r="B4" s="192"/>
      <c r="C4" s="112"/>
      <c r="D4" s="112"/>
      <c r="E4" s="112"/>
      <c r="F4" s="112"/>
      <c r="G4" s="112"/>
      <c r="H4" s="112"/>
      <c r="I4" s="112"/>
      <c r="J4" s="112"/>
      <c r="K4" s="112"/>
      <c r="L4" s="112"/>
      <c r="M4" s="112"/>
      <c r="N4" s="112"/>
      <c r="O4" s="112"/>
      <c r="P4" s="112"/>
    </row>
    <row r="5" spans="1:256" x14ac:dyDescent="0.2">
      <c r="A5" s="193" t="s">
        <v>99</v>
      </c>
      <c r="B5" s="194"/>
      <c r="C5" s="112"/>
      <c r="D5" s="112"/>
      <c r="E5" s="112"/>
      <c r="F5" s="112"/>
      <c r="G5" s="112"/>
      <c r="H5" s="112"/>
      <c r="I5" s="112"/>
      <c r="J5" s="112"/>
      <c r="K5" s="112"/>
      <c r="L5" s="112"/>
      <c r="M5" s="112"/>
      <c r="N5" s="112"/>
      <c r="O5" s="112"/>
      <c r="P5" s="112"/>
    </row>
    <row r="6" spans="1:256" x14ac:dyDescent="0.2">
      <c r="A6" s="114" t="s">
        <v>100</v>
      </c>
      <c r="B6" s="113"/>
      <c r="C6" s="112"/>
      <c r="D6" s="112"/>
      <c r="E6" s="112"/>
      <c r="F6" s="112"/>
      <c r="G6" s="112"/>
      <c r="H6" s="112"/>
      <c r="I6" s="112"/>
      <c r="J6" s="112"/>
      <c r="K6" s="112"/>
      <c r="L6" s="112"/>
      <c r="M6" s="112"/>
      <c r="N6" s="112"/>
      <c r="O6" s="112"/>
      <c r="P6" s="112"/>
    </row>
    <row r="7" spans="1:256" x14ac:dyDescent="0.2">
      <c r="A7" s="115">
        <v>1</v>
      </c>
      <c r="B7" s="113" t="s">
        <v>101</v>
      </c>
      <c r="C7" s="112"/>
      <c r="D7" s="112"/>
      <c r="E7" s="112"/>
      <c r="F7" s="112"/>
      <c r="G7" s="112"/>
      <c r="H7" s="112"/>
      <c r="I7" s="112"/>
      <c r="J7" s="112"/>
      <c r="K7" s="112"/>
      <c r="L7" s="112"/>
      <c r="M7" s="112"/>
      <c r="N7" s="112"/>
      <c r="O7" s="112"/>
      <c r="P7" s="112"/>
    </row>
    <row r="8" spans="1:256" ht="25.5" x14ac:dyDescent="0.2">
      <c r="A8" s="115">
        <v>2</v>
      </c>
      <c r="B8" s="111" t="s">
        <v>102</v>
      </c>
      <c r="C8" s="116"/>
      <c r="D8" s="116"/>
      <c r="E8" s="116"/>
      <c r="F8" s="116"/>
      <c r="G8" s="116"/>
      <c r="H8" s="116"/>
      <c r="I8" s="116"/>
      <c r="J8" s="116"/>
      <c r="K8" s="116"/>
      <c r="L8" s="116"/>
      <c r="M8" s="116"/>
      <c r="N8" s="116"/>
      <c r="O8" s="116"/>
      <c r="P8" s="116"/>
    </row>
    <row r="9" spans="1:256" x14ac:dyDescent="0.2">
      <c r="A9" s="115">
        <v>3</v>
      </c>
      <c r="B9" s="113" t="s">
        <v>103</v>
      </c>
      <c r="C9" s="117"/>
      <c r="D9" s="117"/>
      <c r="F9" s="117"/>
      <c r="G9" s="117"/>
      <c r="H9" s="117"/>
      <c r="I9" s="117"/>
      <c r="J9" s="117"/>
      <c r="K9" s="117"/>
      <c r="L9" s="117"/>
      <c r="M9" s="117"/>
      <c r="N9" s="117"/>
      <c r="O9" s="117"/>
      <c r="P9" s="117"/>
    </row>
    <row r="10" spans="1:256" x14ac:dyDescent="0.2">
      <c r="A10" s="118" t="s">
        <v>152</v>
      </c>
      <c r="B10" s="119" t="s">
        <v>104</v>
      </c>
      <c r="C10" s="120"/>
      <c r="D10" s="120"/>
      <c r="E10" s="120"/>
      <c r="F10" s="120"/>
      <c r="G10" s="120"/>
      <c r="H10" s="120"/>
      <c r="I10" s="120"/>
      <c r="J10" s="120"/>
      <c r="K10" s="120"/>
      <c r="L10" s="120"/>
      <c r="M10" s="120"/>
      <c r="N10" s="120"/>
      <c r="O10" s="120"/>
      <c r="P10" s="120"/>
    </row>
    <row r="11" spans="1:256" x14ac:dyDescent="0.2">
      <c r="A11" s="115">
        <v>12</v>
      </c>
      <c r="B11" s="113" t="s">
        <v>105</v>
      </c>
      <c r="C11" s="112"/>
      <c r="D11" s="112"/>
      <c r="E11" s="112"/>
      <c r="F11" s="112"/>
      <c r="G11" s="112"/>
      <c r="H11" s="112"/>
      <c r="I11" s="112"/>
      <c r="J11" s="112"/>
      <c r="K11" s="112"/>
      <c r="L11" s="112"/>
      <c r="M11" s="112"/>
      <c r="N11" s="112"/>
      <c r="O11" s="112"/>
      <c r="P11" s="112"/>
    </row>
    <row r="12" spans="1:256" ht="66" customHeight="1" x14ac:dyDescent="0.2">
      <c r="A12" s="121">
        <v>13</v>
      </c>
      <c r="B12" s="111" t="s">
        <v>106</v>
      </c>
      <c r="C12" s="112"/>
      <c r="D12" s="112"/>
      <c r="E12" s="112"/>
      <c r="F12" s="112"/>
      <c r="G12" s="112"/>
      <c r="H12" s="112"/>
      <c r="I12" s="112"/>
      <c r="J12" s="112"/>
      <c r="K12" s="112"/>
      <c r="L12" s="112"/>
      <c r="M12" s="112"/>
      <c r="N12" s="112"/>
      <c r="O12" s="112"/>
      <c r="P12" s="112"/>
    </row>
    <row r="13" spans="1:256" s="124" customFormat="1" x14ac:dyDescent="0.2">
      <c r="A13" s="122"/>
      <c r="B13" s="113" t="s">
        <v>107</v>
      </c>
      <c r="C13" s="112"/>
      <c r="D13" s="112"/>
      <c r="E13" s="112"/>
      <c r="F13" s="112"/>
      <c r="G13" s="112"/>
      <c r="H13" s="112"/>
      <c r="I13" s="112"/>
      <c r="J13" s="112"/>
      <c r="K13" s="112"/>
      <c r="L13" s="112"/>
      <c r="M13" s="112"/>
      <c r="N13" s="112"/>
      <c r="O13" s="112"/>
      <c r="P13" s="112"/>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row>
    <row r="14" spans="1:256" s="124" customFormat="1" x14ac:dyDescent="0.2">
      <c r="A14" s="122"/>
      <c r="B14" s="113" t="s">
        <v>108</v>
      </c>
      <c r="C14" s="112"/>
      <c r="D14" s="112"/>
      <c r="E14" s="112"/>
      <c r="F14" s="112"/>
      <c r="G14" s="112"/>
      <c r="H14" s="112"/>
      <c r="I14" s="112"/>
      <c r="J14" s="112"/>
      <c r="K14" s="112"/>
      <c r="L14" s="112"/>
      <c r="M14" s="112"/>
      <c r="N14" s="112"/>
      <c r="O14" s="112"/>
      <c r="P14" s="112"/>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row>
    <row r="15" spans="1:256" s="124" customFormat="1" x14ac:dyDescent="0.2">
      <c r="A15" s="122"/>
      <c r="B15" s="111" t="s">
        <v>109</v>
      </c>
      <c r="C15" s="112"/>
      <c r="D15" s="112"/>
      <c r="E15" s="112"/>
      <c r="F15" s="112"/>
      <c r="G15" s="112"/>
      <c r="H15" s="112"/>
      <c r="I15" s="112"/>
      <c r="J15" s="112"/>
      <c r="K15" s="112"/>
      <c r="L15" s="112"/>
      <c r="M15" s="112"/>
      <c r="N15" s="112"/>
      <c r="O15" s="112"/>
      <c r="P15" s="112"/>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c r="IV15" s="123"/>
    </row>
    <row r="16" spans="1:256" s="124" customFormat="1" x14ac:dyDescent="0.2">
      <c r="A16" s="122"/>
      <c r="B16" s="113" t="s">
        <v>110</v>
      </c>
      <c r="C16" s="112"/>
      <c r="D16" s="112"/>
      <c r="E16" s="112"/>
      <c r="F16" s="112"/>
      <c r="G16" s="112"/>
      <c r="H16" s="112"/>
      <c r="I16" s="112"/>
      <c r="J16" s="112"/>
      <c r="K16" s="112"/>
      <c r="L16" s="112"/>
      <c r="M16" s="112"/>
      <c r="N16" s="112"/>
      <c r="O16" s="112"/>
      <c r="P16" s="112"/>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c r="IT16" s="123"/>
      <c r="IU16" s="123"/>
      <c r="IV16" s="123"/>
    </row>
    <row r="17" spans="1:256" s="124" customFormat="1" x14ac:dyDescent="0.2">
      <c r="A17" s="122"/>
      <c r="B17" s="113" t="s">
        <v>111</v>
      </c>
      <c r="C17" s="112"/>
      <c r="D17" s="112"/>
      <c r="E17" s="112"/>
      <c r="F17" s="112"/>
      <c r="G17" s="112"/>
      <c r="H17" s="112"/>
      <c r="I17" s="112"/>
      <c r="J17" s="112"/>
      <c r="K17" s="112"/>
      <c r="L17" s="112"/>
      <c r="M17" s="112"/>
      <c r="N17" s="112"/>
      <c r="O17" s="112"/>
      <c r="P17" s="112"/>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c r="IR17" s="123"/>
      <c r="IS17" s="123"/>
      <c r="IT17" s="123"/>
      <c r="IU17" s="123"/>
      <c r="IV17" s="123"/>
    </row>
    <row r="18" spans="1:256" s="124" customFormat="1" ht="13.5" thickBot="1" x14ac:dyDescent="0.25">
      <c r="A18" s="125"/>
      <c r="B18" s="126" t="s">
        <v>112</v>
      </c>
      <c r="C18" s="116"/>
      <c r="D18" s="116"/>
      <c r="E18" s="116"/>
      <c r="F18" s="116"/>
      <c r="G18" s="116"/>
      <c r="H18" s="116"/>
      <c r="I18" s="116"/>
      <c r="J18" s="116"/>
      <c r="K18" s="116"/>
      <c r="L18" s="116"/>
      <c r="M18" s="116"/>
      <c r="N18" s="116"/>
      <c r="O18" s="116"/>
      <c r="P18" s="116"/>
    </row>
    <row r="19" spans="1:256" ht="13.5" thickBot="1" x14ac:dyDescent="0.25">
      <c r="A19" s="195"/>
      <c r="B19" s="195"/>
      <c r="C19" s="128"/>
      <c r="D19" s="128"/>
      <c r="E19" s="128"/>
      <c r="F19" s="128"/>
      <c r="G19" s="128"/>
      <c r="H19" s="128"/>
      <c r="I19" s="128"/>
      <c r="J19" s="128"/>
      <c r="K19" s="128"/>
      <c r="L19" s="128"/>
      <c r="M19" s="128"/>
      <c r="N19" s="128"/>
      <c r="O19" s="128"/>
      <c r="P19" s="128"/>
    </row>
    <row r="20" spans="1:256" ht="18.75" thickBot="1" x14ac:dyDescent="0.3">
      <c r="A20" s="189" t="s">
        <v>156</v>
      </c>
      <c r="B20" s="190"/>
      <c r="C20" s="109"/>
      <c r="D20" s="109"/>
      <c r="E20" s="109"/>
      <c r="F20" s="109"/>
      <c r="G20" s="109"/>
      <c r="H20" s="109"/>
      <c r="I20" s="109"/>
      <c r="J20" s="109"/>
      <c r="K20" s="109"/>
      <c r="L20" s="109"/>
      <c r="M20" s="109"/>
      <c r="N20" s="109"/>
      <c r="O20" s="109"/>
      <c r="P20" s="109"/>
    </row>
    <row r="21" spans="1:256" ht="1.5" customHeight="1" x14ac:dyDescent="0.2">
      <c r="A21" s="196"/>
      <c r="B21" s="197"/>
      <c r="C21" s="127"/>
      <c r="D21" s="127"/>
      <c r="E21" s="127"/>
      <c r="F21" s="127"/>
      <c r="G21" s="127"/>
      <c r="H21" s="127"/>
      <c r="I21" s="127"/>
      <c r="J21" s="127"/>
      <c r="K21" s="127"/>
      <c r="L21" s="127"/>
      <c r="M21" s="127"/>
      <c r="N21" s="127"/>
      <c r="O21" s="127"/>
      <c r="P21" s="127"/>
    </row>
    <row r="22" spans="1:256" ht="26.25" customHeight="1" x14ac:dyDescent="0.2">
      <c r="A22" s="191" t="s">
        <v>113</v>
      </c>
      <c r="B22" s="192"/>
      <c r="C22" s="112"/>
      <c r="D22" s="112"/>
      <c r="E22" s="112"/>
      <c r="F22" s="112"/>
      <c r="G22" s="112"/>
      <c r="H22" s="112"/>
      <c r="I22" s="112"/>
      <c r="J22" s="112"/>
      <c r="K22" s="112"/>
      <c r="L22" s="112"/>
      <c r="M22" s="112"/>
      <c r="N22" s="112"/>
      <c r="O22" s="112"/>
      <c r="P22" s="112"/>
    </row>
    <row r="23" spans="1:256" x14ac:dyDescent="0.2">
      <c r="A23" s="193" t="s">
        <v>99</v>
      </c>
      <c r="B23" s="194"/>
      <c r="C23" s="112"/>
      <c r="D23" s="112"/>
      <c r="E23" s="112"/>
      <c r="F23" s="112"/>
      <c r="G23" s="112"/>
      <c r="H23" s="112"/>
      <c r="I23" s="112"/>
      <c r="J23" s="112"/>
      <c r="K23" s="112"/>
      <c r="L23" s="112"/>
      <c r="M23" s="112"/>
      <c r="N23" s="112"/>
      <c r="O23" s="112"/>
      <c r="P23" s="112"/>
    </row>
    <row r="24" spans="1:256" x14ac:dyDescent="0.2">
      <c r="A24" s="114" t="s">
        <v>100</v>
      </c>
      <c r="B24" s="113"/>
      <c r="C24" s="112"/>
      <c r="D24" s="112"/>
      <c r="E24" s="112"/>
      <c r="F24" s="112"/>
      <c r="G24" s="112"/>
      <c r="H24" s="112"/>
      <c r="I24" s="112"/>
      <c r="J24" s="112"/>
      <c r="K24" s="112"/>
      <c r="L24" s="112"/>
      <c r="M24" s="112"/>
      <c r="N24" s="112"/>
      <c r="O24" s="112"/>
      <c r="P24" s="112"/>
    </row>
    <row r="25" spans="1:256" ht="25.5" x14ac:dyDescent="0.2">
      <c r="A25" s="121">
        <v>1</v>
      </c>
      <c r="B25" s="111" t="s">
        <v>114</v>
      </c>
      <c r="C25" s="112"/>
      <c r="D25" s="112"/>
      <c r="E25" s="112"/>
      <c r="F25" s="112"/>
      <c r="G25" s="112"/>
      <c r="H25" s="112"/>
      <c r="I25" s="112"/>
      <c r="J25" s="112"/>
      <c r="K25" s="112"/>
      <c r="L25" s="112"/>
      <c r="M25" s="112"/>
      <c r="N25" s="112"/>
      <c r="O25" s="112"/>
      <c r="P25" s="112"/>
    </row>
    <row r="26" spans="1:256" x14ac:dyDescent="0.2">
      <c r="A26" s="121">
        <v>2</v>
      </c>
      <c r="B26" s="119" t="s">
        <v>115</v>
      </c>
      <c r="C26" s="116"/>
      <c r="E26" s="116"/>
      <c r="F26" s="116"/>
      <c r="G26" s="116"/>
      <c r="H26" s="116"/>
      <c r="I26" s="116"/>
      <c r="J26" s="116"/>
      <c r="K26" s="116"/>
      <c r="L26" s="116"/>
      <c r="M26" s="116"/>
      <c r="N26" s="116"/>
      <c r="O26" s="116"/>
      <c r="P26" s="116"/>
    </row>
    <row r="27" spans="1:256" x14ac:dyDescent="0.2">
      <c r="A27" s="129">
        <v>3</v>
      </c>
      <c r="B27" s="113" t="s">
        <v>116</v>
      </c>
      <c r="C27" s="130"/>
      <c r="D27" s="130"/>
      <c r="E27" s="130"/>
      <c r="F27" s="130"/>
      <c r="G27" s="130"/>
      <c r="H27" s="130"/>
      <c r="I27" s="130"/>
      <c r="J27" s="130"/>
      <c r="K27" s="130"/>
      <c r="L27" s="130"/>
      <c r="M27" s="130"/>
      <c r="N27" s="130"/>
      <c r="O27" s="130"/>
      <c r="P27" s="130"/>
    </row>
    <row r="28" spans="1:256" ht="25.5" x14ac:dyDescent="0.2">
      <c r="A28" s="121">
        <v>4</v>
      </c>
      <c r="B28" s="113" t="s">
        <v>117</v>
      </c>
      <c r="C28" s="112"/>
      <c r="D28" s="112"/>
      <c r="E28" s="112"/>
      <c r="F28" s="112"/>
      <c r="G28" s="112"/>
      <c r="H28" s="112"/>
      <c r="I28" s="112"/>
      <c r="J28" s="112"/>
      <c r="K28" s="112"/>
      <c r="L28" s="112"/>
      <c r="M28" s="112"/>
      <c r="N28" s="112"/>
      <c r="O28" s="112"/>
      <c r="P28" s="112"/>
    </row>
    <row r="29" spans="1:256" ht="25.5" x14ac:dyDescent="0.2">
      <c r="A29" s="121">
        <v>5</v>
      </c>
      <c r="B29" s="113" t="s">
        <v>118</v>
      </c>
      <c r="C29" s="112"/>
      <c r="D29" s="112"/>
      <c r="E29" s="112"/>
      <c r="F29" s="112"/>
      <c r="G29" s="112"/>
      <c r="H29" s="112"/>
      <c r="I29" s="112"/>
      <c r="J29" s="112"/>
      <c r="K29" s="112"/>
      <c r="L29" s="112"/>
      <c r="M29" s="112"/>
      <c r="N29" s="112"/>
      <c r="O29" s="112"/>
      <c r="P29" s="112"/>
    </row>
    <row r="30" spans="1:256" ht="89.25" x14ac:dyDescent="0.2">
      <c r="A30" s="131">
        <v>6</v>
      </c>
      <c r="B30" s="132" t="s">
        <v>119</v>
      </c>
      <c r="C30" s="112"/>
      <c r="D30" s="112"/>
      <c r="E30" s="112"/>
      <c r="F30" s="112"/>
      <c r="G30" s="112"/>
      <c r="H30" s="112"/>
      <c r="I30" s="112"/>
      <c r="J30" s="112"/>
      <c r="K30" s="112"/>
      <c r="L30" s="112"/>
      <c r="M30" s="112"/>
      <c r="N30" s="112"/>
      <c r="O30" s="112"/>
      <c r="P30" s="112"/>
    </row>
    <row r="31" spans="1:256" ht="25.5" x14ac:dyDescent="0.2">
      <c r="A31" s="131">
        <v>7</v>
      </c>
      <c r="B31" s="111" t="s">
        <v>155</v>
      </c>
      <c r="C31" s="112"/>
      <c r="D31" s="112"/>
      <c r="E31" s="112"/>
      <c r="F31" s="112"/>
      <c r="G31" s="112"/>
      <c r="H31" s="112"/>
      <c r="I31" s="112"/>
      <c r="J31" s="112"/>
      <c r="K31" s="112"/>
      <c r="L31" s="112"/>
      <c r="M31" s="112"/>
      <c r="N31" s="112"/>
      <c r="O31" s="112"/>
      <c r="P31" s="112"/>
    </row>
    <row r="32" spans="1:256" ht="25.5" x14ac:dyDescent="0.2">
      <c r="A32" s="121">
        <v>8</v>
      </c>
      <c r="B32" s="111" t="s">
        <v>154</v>
      </c>
      <c r="C32" s="112"/>
      <c r="D32" s="112"/>
      <c r="E32" s="112"/>
      <c r="F32" s="112"/>
      <c r="G32" s="112"/>
      <c r="H32" s="112"/>
      <c r="I32" s="112"/>
      <c r="J32" s="112"/>
      <c r="K32" s="112"/>
      <c r="L32" s="112"/>
      <c r="M32" s="112"/>
      <c r="N32" s="112"/>
      <c r="O32" s="112"/>
      <c r="P32" s="112"/>
    </row>
    <row r="33" spans="1:16" ht="18" customHeight="1" x14ac:dyDescent="0.2">
      <c r="A33" s="121">
        <v>9</v>
      </c>
      <c r="B33" s="132" t="s">
        <v>120</v>
      </c>
      <c r="C33" s="112"/>
      <c r="D33" s="112"/>
      <c r="E33" s="112"/>
      <c r="F33" s="112"/>
      <c r="G33" s="132" t="s">
        <v>121</v>
      </c>
      <c r="H33" s="112"/>
      <c r="I33" s="112"/>
      <c r="J33" s="112"/>
      <c r="K33" s="112"/>
      <c r="L33" s="112"/>
      <c r="M33" s="112"/>
      <c r="N33" s="112"/>
      <c r="O33" s="112"/>
      <c r="P33" s="112"/>
    </row>
    <row r="34" spans="1:16" ht="25.5" x14ac:dyDescent="0.2">
      <c r="A34" s="121">
        <v>10</v>
      </c>
      <c r="B34" s="132" t="s">
        <v>122</v>
      </c>
      <c r="C34" s="112"/>
      <c r="D34" s="112"/>
      <c r="E34" s="112"/>
      <c r="F34" s="112"/>
      <c r="G34" s="133"/>
      <c r="H34" s="112"/>
      <c r="I34" s="112"/>
      <c r="J34" s="112"/>
      <c r="K34" s="112"/>
      <c r="L34" s="112"/>
      <c r="M34" s="112"/>
      <c r="N34" s="112"/>
      <c r="O34" s="112"/>
      <c r="P34" s="112"/>
    </row>
    <row r="35" spans="1:16" ht="25.5" x14ac:dyDescent="0.2">
      <c r="A35" s="121">
        <v>11</v>
      </c>
      <c r="B35" s="132" t="s">
        <v>123</v>
      </c>
      <c r="C35" s="112"/>
      <c r="D35" s="112"/>
      <c r="E35" s="112"/>
      <c r="F35" s="112"/>
      <c r="G35" s="112"/>
      <c r="H35" s="112"/>
      <c r="I35" s="112"/>
      <c r="J35" s="112"/>
      <c r="K35" s="112"/>
      <c r="L35" s="112"/>
      <c r="M35" s="112"/>
      <c r="N35" s="112"/>
      <c r="O35" s="112"/>
      <c r="P35" s="112"/>
    </row>
    <row r="36" spans="1:16" x14ac:dyDescent="0.2">
      <c r="A36" s="121">
        <v>12</v>
      </c>
      <c r="B36" s="113" t="s">
        <v>124</v>
      </c>
      <c r="C36" s="112"/>
      <c r="D36" s="112"/>
      <c r="E36" s="112"/>
      <c r="F36" s="112"/>
      <c r="G36" s="112"/>
      <c r="H36" s="112"/>
      <c r="I36" s="112"/>
      <c r="J36" s="112"/>
      <c r="K36" s="112"/>
      <c r="L36" s="112"/>
      <c r="M36" s="112"/>
      <c r="N36" s="112"/>
      <c r="O36" s="112"/>
      <c r="P36" s="112"/>
    </row>
    <row r="37" spans="1:16" ht="51" x14ac:dyDescent="0.2">
      <c r="A37" s="131">
        <v>13</v>
      </c>
      <c r="B37" s="111" t="s">
        <v>125</v>
      </c>
      <c r="C37" s="112"/>
      <c r="D37" s="112"/>
      <c r="E37" s="112"/>
      <c r="F37" s="112"/>
      <c r="G37" s="112"/>
      <c r="H37" s="112"/>
      <c r="I37" s="112"/>
      <c r="J37" s="112"/>
      <c r="K37" s="112"/>
      <c r="L37" s="112"/>
      <c r="M37" s="112"/>
      <c r="N37" s="112"/>
      <c r="O37" s="112"/>
      <c r="P37" s="112"/>
    </row>
    <row r="38" spans="1:16" x14ac:dyDescent="0.2">
      <c r="A38" s="134"/>
      <c r="B38" s="113" t="s">
        <v>107</v>
      </c>
      <c r="C38" s="112"/>
      <c r="D38" s="112"/>
      <c r="E38" s="112"/>
      <c r="F38" s="112"/>
      <c r="G38" s="112"/>
      <c r="H38" s="112"/>
      <c r="I38" s="112"/>
      <c r="J38" s="112"/>
      <c r="K38" s="112"/>
      <c r="L38" s="112"/>
      <c r="M38" s="112"/>
      <c r="N38" s="112"/>
      <c r="O38" s="112"/>
      <c r="P38" s="112"/>
    </row>
    <row r="39" spans="1:16" x14ac:dyDescent="0.2">
      <c r="A39" s="134"/>
      <c r="B39" s="113" t="s">
        <v>108</v>
      </c>
      <c r="C39" s="112"/>
      <c r="D39" s="112"/>
      <c r="E39" s="112"/>
      <c r="F39" s="112"/>
      <c r="G39" s="112"/>
      <c r="H39" s="112"/>
      <c r="I39" s="112"/>
      <c r="J39" s="112"/>
      <c r="K39" s="112"/>
      <c r="L39" s="112"/>
      <c r="M39" s="112"/>
      <c r="N39" s="112"/>
      <c r="O39" s="112"/>
      <c r="P39" s="112"/>
    </row>
    <row r="40" spans="1:16" x14ac:dyDescent="0.2">
      <c r="A40" s="134"/>
      <c r="B40" s="113" t="s">
        <v>126</v>
      </c>
      <c r="C40" s="112"/>
      <c r="D40" s="112"/>
      <c r="E40" s="112"/>
      <c r="F40" s="112"/>
      <c r="G40" s="112"/>
      <c r="H40" s="112"/>
      <c r="I40" s="112"/>
      <c r="J40" s="112"/>
      <c r="K40" s="112"/>
      <c r="L40" s="112"/>
      <c r="M40" s="112"/>
      <c r="N40" s="112"/>
      <c r="O40" s="112"/>
      <c r="P40" s="112"/>
    </row>
    <row r="41" spans="1:16" x14ac:dyDescent="0.2">
      <c r="A41" s="134"/>
      <c r="B41" s="113" t="s">
        <v>110</v>
      </c>
      <c r="C41" s="112"/>
      <c r="D41" s="112"/>
      <c r="E41" s="112"/>
      <c r="F41" s="112"/>
      <c r="G41" s="112"/>
      <c r="H41" s="112"/>
      <c r="I41" s="112"/>
      <c r="J41" s="112"/>
      <c r="K41" s="112"/>
      <c r="L41" s="112"/>
      <c r="M41" s="112"/>
      <c r="N41" s="112"/>
      <c r="O41" s="112"/>
      <c r="P41" s="112"/>
    </row>
    <row r="42" spans="1:16" x14ac:dyDescent="0.2">
      <c r="A42" s="134"/>
      <c r="B42" s="113" t="s">
        <v>111</v>
      </c>
      <c r="C42" s="112"/>
      <c r="D42" s="112"/>
      <c r="E42" s="112"/>
      <c r="F42" s="112"/>
      <c r="G42" s="112"/>
      <c r="H42" s="112"/>
      <c r="I42" s="112"/>
      <c r="J42" s="112"/>
      <c r="K42" s="112"/>
      <c r="L42" s="112"/>
      <c r="M42" s="112"/>
      <c r="N42" s="112"/>
      <c r="O42" s="112"/>
      <c r="P42" s="112"/>
    </row>
    <row r="43" spans="1:16" ht="13.5" thickBot="1" x14ac:dyDescent="0.25">
      <c r="A43" s="135"/>
      <c r="B43" s="126" t="s">
        <v>136</v>
      </c>
      <c r="C43" s="116"/>
      <c r="D43" s="116"/>
      <c r="E43" s="116"/>
      <c r="F43" s="116"/>
      <c r="G43" s="116"/>
      <c r="H43" s="116"/>
      <c r="I43" s="116"/>
      <c r="J43" s="116"/>
      <c r="K43" s="116"/>
      <c r="L43" s="116"/>
      <c r="M43" s="116"/>
      <c r="N43" s="116"/>
      <c r="O43" s="116"/>
      <c r="P43" s="116"/>
    </row>
    <row r="44" spans="1:16" x14ac:dyDescent="0.2">
      <c r="A44" s="93"/>
      <c r="B44" s="112"/>
      <c r="C44" s="116"/>
      <c r="D44" s="116"/>
      <c r="E44" s="116"/>
      <c r="F44" s="116"/>
      <c r="G44" s="116"/>
      <c r="H44" s="116"/>
      <c r="I44" s="116"/>
      <c r="J44" s="116"/>
      <c r="K44" s="116"/>
      <c r="L44" s="116"/>
      <c r="M44" s="116"/>
      <c r="N44" s="116"/>
      <c r="O44" s="116"/>
      <c r="P44" s="116"/>
    </row>
    <row r="45" spans="1:16" x14ac:dyDescent="0.2">
      <c r="A45" s="198"/>
      <c r="B45" s="198"/>
      <c r="C45" s="136"/>
      <c r="D45" s="136"/>
      <c r="E45" s="136"/>
      <c r="F45" s="136"/>
      <c r="G45" s="136"/>
      <c r="H45" s="136"/>
      <c r="I45" s="136"/>
      <c r="J45" s="136"/>
      <c r="K45" s="136"/>
      <c r="L45" s="136"/>
      <c r="M45" s="136"/>
      <c r="N45" s="136"/>
      <c r="O45" s="136"/>
      <c r="P45" s="136"/>
    </row>
    <row r="46" spans="1:16" ht="13.5" thickBot="1" x14ac:dyDescent="0.25">
      <c r="A46" s="137"/>
      <c r="B46" s="137"/>
      <c r="C46" s="124"/>
      <c r="D46" s="124"/>
      <c r="E46" s="124"/>
      <c r="F46" s="124"/>
      <c r="G46" s="124"/>
      <c r="H46" s="124"/>
      <c r="I46" s="124"/>
      <c r="J46" s="124"/>
      <c r="K46" s="124"/>
      <c r="L46" s="124"/>
      <c r="M46" s="124"/>
      <c r="N46" s="124"/>
      <c r="O46" s="124"/>
      <c r="P46" s="124"/>
    </row>
    <row r="47" spans="1:16" ht="21" thickBot="1" x14ac:dyDescent="0.35">
      <c r="A47" s="186" t="s">
        <v>127</v>
      </c>
      <c r="B47" s="187"/>
      <c r="C47" s="108"/>
      <c r="D47" s="108"/>
      <c r="E47" s="108"/>
      <c r="F47" s="108"/>
      <c r="G47" s="108"/>
      <c r="H47" s="108"/>
      <c r="I47" s="108"/>
      <c r="J47" s="108"/>
      <c r="K47" s="108"/>
      <c r="L47" s="108"/>
      <c r="M47" s="108"/>
      <c r="N47" s="108"/>
      <c r="O47" s="108"/>
      <c r="P47" s="108"/>
    </row>
    <row r="48" spans="1:16" x14ac:dyDescent="0.2">
      <c r="A48" s="137"/>
      <c r="B48" s="137"/>
      <c r="C48" s="124"/>
      <c r="D48" s="124"/>
      <c r="E48" s="124"/>
      <c r="F48" s="124"/>
      <c r="G48" s="124"/>
      <c r="H48" s="124"/>
      <c r="I48" s="124"/>
      <c r="J48" s="124"/>
      <c r="K48" s="124"/>
      <c r="L48" s="124"/>
      <c r="M48" s="124"/>
      <c r="N48" s="124"/>
      <c r="O48" s="124"/>
      <c r="P48" s="124"/>
    </row>
    <row r="49" spans="1:16" s="106" customFormat="1" ht="38.25" x14ac:dyDescent="0.2">
      <c r="A49" s="138"/>
      <c r="B49" s="139" t="s">
        <v>153</v>
      </c>
      <c r="C49" s="140"/>
      <c r="D49" s="140"/>
      <c r="E49" s="140"/>
      <c r="F49" s="140"/>
      <c r="G49" s="140"/>
      <c r="H49" s="140"/>
      <c r="I49" s="140"/>
      <c r="J49" s="140"/>
      <c r="K49" s="140"/>
      <c r="L49" s="140"/>
      <c r="M49" s="140"/>
      <c r="N49" s="140"/>
      <c r="O49" s="140"/>
      <c r="P49" s="140"/>
    </row>
    <row r="50" spans="1:16" x14ac:dyDescent="0.2">
      <c r="A50" s="137"/>
      <c r="B50" s="141"/>
      <c r="C50" s="123"/>
      <c r="D50" s="123"/>
      <c r="E50" s="123"/>
      <c r="F50" s="123"/>
      <c r="G50" s="123"/>
      <c r="H50" s="123"/>
      <c r="I50" s="123"/>
      <c r="J50" s="123"/>
      <c r="K50" s="123"/>
      <c r="L50" s="123"/>
      <c r="M50" s="123"/>
      <c r="N50" s="123"/>
      <c r="O50" s="123"/>
      <c r="P50" s="123"/>
    </row>
    <row r="51" spans="1:16" ht="25.5" x14ac:dyDescent="0.2">
      <c r="A51" s="142"/>
      <c r="B51" s="143" t="s">
        <v>128</v>
      </c>
      <c r="C51" s="123"/>
      <c r="D51" s="123"/>
      <c r="E51" s="123"/>
      <c r="F51" s="123"/>
      <c r="G51" s="123"/>
      <c r="H51" s="123"/>
      <c r="I51" s="123"/>
      <c r="J51" s="123"/>
      <c r="K51" s="123"/>
      <c r="L51" s="123"/>
      <c r="M51" s="123"/>
      <c r="N51" s="123"/>
      <c r="O51" s="123"/>
      <c r="P51" s="123"/>
    </row>
    <row r="52" spans="1:16" x14ac:dyDescent="0.2">
      <c r="A52" s="142"/>
      <c r="B52" s="143"/>
      <c r="C52" s="123"/>
      <c r="D52" s="123"/>
      <c r="E52" s="123"/>
      <c r="F52" s="123"/>
      <c r="G52" s="123"/>
      <c r="H52" s="123"/>
      <c r="I52" s="123"/>
      <c r="J52" s="123"/>
      <c r="K52" s="123"/>
      <c r="L52" s="123"/>
      <c r="M52" s="123"/>
      <c r="N52" s="123"/>
      <c r="O52" s="123"/>
      <c r="P52" s="123"/>
    </row>
    <row r="53" spans="1:16" ht="40.5" customHeight="1" x14ac:dyDescent="0.2">
      <c r="A53" s="142"/>
      <c r="B53" s="143" t="s">
        <v>129</v>
      </c>
      <c r="C53" s="123"/>
      <c r="D53" s="123"/>
      <c r="E53" s="123"/>
      <c r="F53" s="123"/>
      <c r="G53" s="123"/>
      <c r="H53" s="123"/>
      <c r="I53" s="123"/>
      <c r="J53" s="123"/>
      <c r="K53" s="123"/>
      <c r="L53" s="123"/>
      <c r="M53" s="123"/>
      <c r="N53" s="123"/>
      <c r="O53" s="123"/>
      <c r="P53" s="123"/>
    </row>
    <row r="54" spans="1:16" ht="21" customHeight="1" x14ac:dyDescent="0.2">
      <c r="A54" s="142"/>
      <c r="B54" s="137"/>
      <c r="C54" s="124"/>
      <c r="D54" s="124"/>
      <c r="E54" s="124"/>
      <c r="F54" s="124"/>
      <c r="G54" s="124"/>
      <c r="H54" s="124"/>
      <c r="I54" s="124"/>
      <c r="J54" s="124"/>
      <c r="K54" s="124"/>
      <c r="L54" s="124"/>
      <c r="M54" s="124"/>
      <c r="N54" s="124"/>
      <c r="O54" s="124"/>
      <c r="P54" s="124"/>
    </row>
    <row r="55" spans="1:16" s="106" customFormat="1" x14ac:dyDescent="0.2">
      <c r="A55" s="144"/>
      <c r="B55" s="145" t="s">
        <v>130</v>
      </c>
      <c r="C55" s="146"/>
      <c r="D55" s="146"/>
      <c r="E55" s="146"/>
      <c r="F55" s="146"/>
      <c r="G55" s="146"/>
      <c r="H55" s="146"/>
      <c r="I55" s="146"/>
      <c r="J55" s="146"/>
      <c r="K55" s="146"/>
      <c r="L55" s="146"/>
      <c r="M55" s="146"/>
      <c r="N55" s="146"/>
      <c r="O55" s="146"/>
      <c r="P55" s="146"/>
    </row>
    <row r="56" spans="1:16" ht="22.5" customHeight="1" x14ac:dyDescent="0.2">
      <c r="A56" s="137"/>
      <c r="B56" s="137"/>
    </row>
    <row r="57" spans="1:16" x14ac:dyDescent="0.2">
      <c r="A57" s="137"/>
      <c r="B57" s="137" t="s">
        <v>131</v>
      </c>
    </row>
    <row r="58" spans="1:16" ht="20.25" customHeight="1" x14ac:dyDescent="0.2">
      <c r="A58" s="137"/>
      <c r="B58" s="137"/>
    </row>
    <row r="59" spans="1:16" ht="18" x14ac:dyDescent="0.25">
      <c r="A59" s="137"/>
      <c r="B59" s="147" t="s">
        <v>132</v>
      </c>
    </row>
    <row r="60" spans="1:16" ht="15.75" x14ac:dyDescent="0.25">
      <c r="A60" s="137"/>
      <c r="B60" s="148" t="s">
        <v>133</v>
      </c>
    </row>
    <row r="61" spans="1:16" ht="140.25" x14ac:dyDescent="0.2">
      <c r="A61" s="137"/>
      <c r="B61" s="149" t="s">
        <v>134</v>
      </c>
    </row>
    <row r="62" spans="1:16" x14ac:dyDescent="0.2">
      <c r="A62" s="137"/>
      <c r="B62" s="137"/>
    </row>
    <row r="63" spans="1:16" ht="15.75" x14ac:dyDescent="0.25">
      <c r="A63" s="137"/>
      <c r="B63" s="150" t="s">
        <v>135</v>
      </c>
    </row>
    <row r="64" spans="1:16" x14ac:dyDescent="0.2">
      <c r="A64" s="137"/>
      <c r="B64" s="137"/>
    </row>
    <row r="65" spans="1:2" x14ac:dyDescent="0.2">
      <c r="A65" s="137"/>
      <c r="B65" s="151"/>
    </row>
    <row r="66" spans="1:2" x14ac:dyDescent="0.2">
      <c r="A66" s="137"/>
      <c r="B66" s="137"/>
    </row>
    <row r="67" spans="1:2" x14ac:dyDescent="0.2">
      <c r="A67" s="137"/>
      <c r="B67" s="137"/>
    </row>
    <row r="68" spans="1:2" x14ac:dyDescent="0.2">
      <c r="A68" s="137"/>
      <c r="B68" s="151"/>
    </row>
    <row r="69" spans="1:2" x14ac:dyDescent="0.2">
      <c r="A69" s="137"/>
      <c r="B69" s="137"/>
    </row>
    <row r="70" spans="1:2" x14ac:dyDescent="0.2">
      <c r="A70" s="137"/>
      <c r="B70" s="137"/>
    </row>
    <row r="71" spans="1:2" x14ac:dyDescent="0.2">
      <c r="A71" s="137"/>
      <c r="B71" s="137"/>
    </row>
    <row r="72" spans="1:2" x14ac:dyDescent="0.2">
      <c r="A72" s="137"/>
      <c r="B72" s="137"/>
    </row>
    <row r="73" spans="1:2" x14ac:dyDescent="0.2">
      <c r="A73" s="137"/>
      <c r="B73" s="137"/>
    </row>
  </sheetData>
  <mergeCells count="12">
    <mergeCell ref="A47:B47"/>
    <mergeCell ref="A1:B1"/>
    <mergeCell ref="A2:B2"/>
    <mergeCell ref="A3:B3"/>
    <mergeCell ref="A4:B4"/>
    <mergeCell ref="A5:B5"/>
    <mergeCell ref="A19:B19"/>
    <mergeCell ref="A20:B20"/>
    <mergeCell ref="A21:B21"/>
    <mergeCell ref="A22:B22"/>
    <mergeCell ref="A23:B23"/>
    <mergeCell ref="A45:B45"/>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R87"/>
  <sheetViews>
    <sheetView tabSelected="1" zoomScale="72" zoomScaleNormal="72" workbookViewId="0">
      <selection activeCell="F11" sqref="F11"/>
    </sheetView>
  </sheetViews>
  <sheetFormatPr defaultRowHeight="12.75" x14ac:dyDescent="0.2"/>
  <cols>
    <col min="1" max="1" width="15.7109375" style="37" customWidth="1"/>
    <col min="2" max="2" width="29.28515625" style="1" customWidth="1"/>
    <col min="3" max="3" width="28.42578125" style="1" customWidth="1"/>
    <col min="4" max="4" width="46.28515625" style="1" customWidth="1"/>
    <col min="5" max="5" width="30.85546875" style="1" customWidth="1"/>
    <col min="6" max="6" width="37.140625" style="1" customWidth="1"/>
    <col min="7" max="7" width="21.42578125" style="1" customWidth="1"/>
    <col min="8" max="8" width="12.7109375" style="1" customWidth="1"/>
    <col min="9" max="9" width="13.42578125" style="1" customWidth="1"/>
    <col min="10" max="10" width="15.5703125" style="1" customWidth="1"/>
    <col min="11" max="11" width="13.85546875" style="1" customWidth="1"/>
    <col min="12" max="12" width="15.28515625" style="1" customWidth="1"/>
    <col min="13" max="13" width="21.5703125" style="1" bestFit="1" customWidth="1"/>
    <col min="14" max="14" width="27.7109375" style="1" customWidth="1"/>
    <col min="15" max="15" width="12.85546875" style="1" customWidth="1"/>
    <col min="16" max="16" width="15.85546875" style="1" customWidth="1"/>
    <col min="17" max="17" width="17.85546875" style="1" customWidth="1"/>
    <col min="18" max="18" width="18" style="1" customWidth="1"/>
    <col min="19" max="16384" width="9.140625" style="1"/>
  </cols>
  <sheetData>
    <row r="1" spans="1:21" ht="28.5" thickBot="1" x14ac:dyDescent="0.45">
      <c r="A1" s="221" t="s">
        <v>162</v>
      </c>
      <c r="B1" s="222"/>
      <c r="C1" s="222"/>
      <c r="D1" s="222"/>
      <c r="E1" s="222"/>
      <c r="F1" s="222"/>
      <c r="G1" s="222"/>
      <c r="H1" s="222"/>
      <c r="I1" s="222"/>
      <c r="J1" s="222"/>
      <c r="K1" s="222"/>
      <c r="L1" s="222"/>
      <c r="M1" s="222"/>
      <c r="N1" s="222"/>
      <c r="O1" s="223"/>
    </row>
    <row r="2" spans="1:21" ht="20.100000000000001" customHeight="1" x14ac:dyDescent="0.25">
      <c r="A2" s="74" t="s">
        <v>14</v>
      </c>
      <c r="B2" s="224"/>
      <c r="C2" s="224"/>
      <c r="D2" s="14" t="s">
        <v>158</v>
      </c>
      <c r="E2" s="224"/>
      <c r="F2" s="224"/>
      <c r="G2" s="15"/>
      <c r="H2" s="218" t="s">
        <v>159</v>
      </c>
      <c r="I2" s="209"/>
      <c r="J2" s="209"/>
      <c r="K2" s="209"/>
      <c r="L2" s="209"/>
      <c r="M2" s="209"/>
      <c r="N2" s="210"/>
      <c r="O2" s="7"/>
    </row>
    <row r="3" spans="1:21" ht="20.100000000000001" customHeight="1" x14ac:dyDescent="0.25">
      <c r="A3" s="74"/>
      <c r="B3" s="227" t="s">
        <v>48</v>
      </c>
      <c r="C3" s="227"/>
      <c r="E3" s="184" t="s">
        <v>157</v>
      </c>
      <c r="F3" s="61"/>
      <c r="G3" s="15"/>
      <c r="H3" s="219"/>
      <c r="I3" s="212"/>
      <c r="J3" s="212"/>
      <c r="K3" s="212"/>
      <c r="L3" s="212"/>
      <c r="M3" s="212"/>
      <c r="N3" s="213"/>
      <c r="O3" s="7"/>
    </row>
    <row r="4" spans="1:21" ht="35.25" customHeight="1" x14ac:dyDescent="0.25">
      <c r="A4" s="226"/>
      <c r="B4" s="229" t="s">
        <v>160</v>
      </c>
      <c r="C4" s="230"/>
      <c r="D4" s="3"/>
      <c r="E4" s="231" t="s">
        <v>161</v>
      </c>
      <c r="F4" s="231"/>
      <c r="G4" s="15"/>
      <c r="H4" s="219"/>
      <c r="I4" s="212"/>
      <c r="J4" s="212"/>
      <c r="K4" s="212"/>
      <c r="L4" s="212"/>
      <c r="M4" s="212"/>
      <c r="N4" s="213"/>
      <c r="O4" s="7"/>
    </row>
    <row r="5" spans="1:21" ht="20.100000000000001" customHeight="1" x14ac:dyDescent="0.25">
      <c r="A5" s="226"/>
      <c r="B5" s="232"/>
      <c r="C5" s="232"/>
      <c r="D5" s="18" t="s">
        <v>48</v>
      </c>
      <c r="E5" s="62"/>
      <c r="F5" s="62"/>
      <c r="G5" s="15"/>
      <c r="H5" s="219"/>
      <c r="I5" s="212"/>
      <c r="J5" s="212"/>
      <c r="K5" s="212"/>
      <c r="L5" s="212"/>
      <c r="M5" s="212"/>
      <c r="N5" s="213"/>
      <c r="O5" s="7"/>
    </row>
    <row r="6" spans="1:21" ht="20.100000000000001" customHeight="1" thickBot="1" x14ac:dyDescent="0.3">
      <c r="A6" s="75"/>
      <c r="B6" s="228"/>
      <c r="C6" s="228"/>
      <c r="D6" s="17" t="s">
        <v>26</v>
      </c>
      <c r="E6" s="228"/>
      <c r="F6" s="228"/>
      <c r="G6" s="15"/>
      <c r="H6" s="220"/>
      <c r="I6" s="215"/>
      <c r="J6" s="215"/>
      <c r="K6" s="215"/>
      <c r="L6" s="215"/>
      <c r="M6" s="215"/>
      <c r="N6" s="216"/>
      <c r="O6" s="9"/>
      <c r="Q6" s="1" t="s">
        <v>48</v>
      </c>
    </row>
    <row r="7" spans="1:21" ht="6" customHeight="1" thickBot="1" x14ac:dyDescent="0.25"/>
    <row r="8" spans="1:21" ht="80.25" customHeight="1" thickBot="1" x14ac:dyDescent="0.35">
      <c r="B8" s="64" t="s">
        <v>66</v>
      </c>
      <c r="C8" s="65"/>
      <c r="D8" s="203" t="s">
        <v>21</v>
      </c>
      <c r="E8" s="203"/>
      <c r="F8" s="203"/>
      <c r="G8" s="203"/>
      <c r="H8" s="203"/>
      <c r="I8" s="203"/>
      <c r="J8" s="203"/>
      <c r="K8" s="203"/>
      <c r="L8" s="204"/>
    </row>
    <row r="9" spans="1:21" ht="14.25" customHeight="1" x14ac:dyDescent="0.25">
      <c r="C9" s="12"/>
      <c r="D9" s="205" t="s">
        <v>27</v>
      </c>
      <c r="E9" s="205"/>
      <c r="F9" s="205"/>
      <c r="G9" s="206"/>
      <c r="H9" s="225"/>
      <c r="I9" s="225"/>
      <c r="J9" s="66"/>
      <c r="K9" s="3"/>
      <c r="L9" s="7"/>
      <c r="N9" s="69" t="s">
        <v>62</v>
      </c>
      <c r="O9" s="70"/>
    </row>
    <row r="10" spans="1:21" ht="110.25" customHeight="1" thickBot="1" x14ac:dyDescent="0.3">
      <c r="A10" s="83" t="s">
        <v>46</v>
      </c>
      <c r="B10" s="76" t="s">
        <v>64</v>
      </c>
      <c r="C10" s="77" t="s">
        <v>70</v>
      </c>
      <c r="D10" s="78" t="s">
        <v>65</v>
      </c>
      <c r="E10" s="79" t="s">
        <v>23</v>
      </c>
      <c r="F10" s="79" t="s">
        <v>63</v>
      </c>
      <c r="G10" s="79" t="s">
        <v>28</v>
      </c>
      <c r="H10" s="79" t="s">
        <v>74</v>
      </c>
      <c r="I10" s="79" t="s">
        <v>69</v>
      </c>
      <c r="J10" s="79" t="s">
        <v>71</v>
      </c>
      <c r="K10" s="79" t="s">
        <v>58</v>
      </c>
      <c r="L10" s="80" t="s">
        <v>61</v>
      </c>
      <c r="M10" s="162" t="s">
        <v>18</v>
      </c>
      <c r="N10" s="82" t="s">
        <v>59</v>
      </c>
      <c r="O10" s="82" t="s">
        <v>60</v>
      </c>
    </row>
    <row r="11" spans="1:21" s="26" customFormat="1" ht="45" customHeight="1" thickTop="1" x14ac:dyDescent="0.2">
      <c r="A11" s="54"/>
      <c r="B11" s="168"/>
      <c r="C11" s="46"/>
      <c r="D11" s="32"/>
      <c r="E11" s="32"/>
      <c r="F11" s="28"/>
      <c r="G11" s="161">
        <f>IF(AND(A11&gt;44742,A11&lt;44927),F11*0.625,IF(AND(A11&gt;44927),F11*0.655,F11*0.655))</f>
        <v>0</v>
      </c>
      <c r="H11" s="29"/>
      <c r="I11" s="30"/>
      <c r="J11" s="73"/>
      <c r="K11" s="29"/>
      <c r="L11" s="29"/>
      <c r="M11" s="163">
        <f>SUM(B11,G11:L11)</f>
        <v>0</v>
      </c>
      <c r="N11" s="72" t="s">
        <v>48</v>
      </c>
      <c r="O11" s="31"/>
      <c r="P11" s="47"/>
      <c r="Q11" s="71"/>
      <c r="R11" s="180"/>
      <c r="S11" s="58"/>
    </row>
    <row r="12" spans="1:21" s="26" customFormat="1" ht="45" customHeight="1" x14ac:dyDescent="0.2">
      <c r="A12" s="54"/>
      <c r="B12" s="169"/>
      <c r="C12" s="27"/>
      <c r="D12" s="32"/>
      <c r="E12" s="32"/>
      <c r="F12" s="28"/>
      <c r="G12" s="161">
        <f t="shared" ref="G12:G29" si="0">IF(AND(A12&gt;44742,A12&lt;44927),F12*0.625,IF(AND(A12&gt;44927),F12*0.655,F12*0.655))</f>
        <v>0</v>
      </c>
      <c r="H12" s="29"/>
      <c r="I12" s="30"/>
      <c r="J12" s="73"/>
      <c r="K12" s="29"/>
      <c r="L12" s="29"/>
      <c r="M12" s="161">
        <f>SUM(B12,G12:L12)</f>
        <v>0</v>
      </c>
      <c r="N12" s="31"/>
      <c r="O12" s="31"/>
      <c r="P12" s="180"/>
      <c r="Q12" s="44"/>
      <c r="R12" s="180"/>
      <c r="S12" s="44"/>
      <c r="U12" s="58"/>
    </row>
    <row r="13" spans="1:21" s="26" customFormat="1" ht="45" customHeight="1" x14ac:dyDescent="0.2">
      <c r="A13" s="54"/>
      <c r="B13" s="169"/>
      <c r="C13" s="27"/>
      <c r="D13" s="32"/>
      <c r="E13" s="32"/>
      <c r="F13" s="28"/>
      <c r="G13" s="161">
        <f t="shared" si="0"/>
        <v>0</v>
      </c>
      <c r="H13" s="29"/>
      <c r="I13" s="30"/>
      <c r="J13" s="73"/>
      <c r="K13" s="29"/>
      <c r="L13" s="29"/>
      <c r="M13" s="161">
        <f t="shared" ref="M13:M29" si="1">SUM(B13,G13:L13)</f>
        <v>0</v>
      </c>
      <c r="N13" s="31"/>
      <c r="O13" s="31"/>
      <c r="P13" s="185"/>
      <c r="Q13" s="71"/>
      <c r="R13" s="180"/>
      <c r="S13" s="44"/>
    </row>
    <row r="14" spans="1:21" s="26" customFormat="1" ht="45" customHeight="1" x14ac:dyDescent="0.2">
      <c r="A14" s="54"/>
      <c r="B14" s="170"/>
      <c r="C14" s="27"/>
      <c r="D14" s="32"/>
      <c r="E14" s="32"/>
      <c r="F14" s="28"/>
      <c r="G14" s="161">
        <f t="shared" si="0"/>
        <v>0</v>
      </c>
      <c r="H14" s="29"/>
      <c r="I14" s="30"/>
      <c r="J14" s="73"/>
      <c r="K14" s="29"/>
      <c r="L14" s="29"/>
      <c r="M14" s="161">
        <f t="shared" si="1"/>
        <v>0</v>
      </c>
      <c r="N14" s="31"/>
      <c r="O14" s="31"/>
      <c r="P14" s="185"/>
      <c r="Q14" s="71"/>
      <c r="R14" s="180"/>
    </row>
    <row r="15" spans="1:21" ht="45" customHeight="1" x14ac:dyDescent="0.2">
      <c r="A15" s="54"/>
      <c r="B15" s="170"/>
      <c r="C15" s="27"/>
      <c r="D15" s="32"/>
      <c r="E15" s="32"/>
      <c r="F15" s="28"/>
      <c r="G15" s="161">
        <f t="shared" si="0"/>
        <v>0</v>
      </c>
      <c r="H15" s="29"/>
      <c r="I15" s="30" t="s">
        <v>48</v>
      </c>
      <c r="J15" s="73"/>
      <c r="K15" s="29"/>
      <c r="L15" s="29"/>
      <c r="M15" s="161">
        <f t="shared" si="1"/>
        <v>0</v>
      </c>
      <c r="N15" s="31"/>
      <c r="O15" s="31"/>
      <c r="P15" s="63"/>
      <c r="Q15" s="181"/>
      <c r="R15" s="182"/>
    </row>
    <row r="16" spans="1:21" ht="45" customHeight="1" x14ac:dyDescent="0.2">
      <c r="A16" s="54"/>
      <c r="B16" s="170"/>
      <c r="C16" s="27"/>
      <c r="D16" s="32"/>
      <c r="E16" s="32"/>
      <c r="F16" s="28"/>
      <c r="G16" s="161">
        <f t="shared" si="0"/>
        <v>0</v>
      </c>
      <c r="H16" s="29"/>
      <c r="I16" s="30"/>
      <c r="J16" s="73"/>
      <c r="K16" s="29"/>
      <c r="L16" s="29"/>
      <c r="M16" s="161">
        <f t="shared" si="1"/>
        <v>0</v>
      </c>
      <c r="N16" s="31"/>
      <c r="O16" s="31"/>
      <c r="P16" s="63"/>
      <c r="Q16" s="63"/>
      <c r="R16" s="182"/>
    </row>
    <row r="17" spans="1:96" ht="45" customHeight="1" x14ac:dyDescent="0.2">
      <c r="A17" s="54"/>
      <c r="B17" s="170"/>
      <c r="C17" s="27"/>
      <c r="D17" s="32"/>
      <c r="E17" s="32"/>
      <c r="F17" s="28"/>
      <c r="G17" s="161">
        <f t="shared" si="0"/>
        <v>0</v>
      </c>
      <c r="H17" s="29"/>
      <c r="I17" s="30"/>
      <c r="J17" s="73"/>
      <c r="K17" s="29"/>
      <c r="L17" s="29"/>
      <c r="M17" s="161">
        <f t="shared" si="1"/>
        <v>0</v>
      </c>
      <c r="N17" s="31"/>
      <c r="O17" s="31"/>
      <c r="P17" s="63"/>
      <c r="Q17" s="63"/>
      <c r="R17" s="183"/>
    </row>
    <row r="18" spans="1:96" s="26" customFormat="1" ht="45" customHeight="1" x14ac:dyDescent="0.2">
      <c r="A18" s="54"/>
      <c r="B18" s="170"/>
      <c r="C18" s="27"/>
      <c r="D18" s="32"/>
      <c r="E18" s="32"/>
      <c r="F18" s="28"/>
      <c r="G18" s="161">
        <f t="shared" si="0"/>
        <v>0</v>
      </c>
      <c r="H18" s="29"/>
      <c r="I18" s="30"/>
      <c r="J18" s="73"/>
      <c r="K18" s="29"/>
      <c r="L18" s="29"/>
      <c r="M18" s="161">
        <f t="shared" si="1"/>
        <v>0</v>
      </c>
      <c r="N18" s="31"/>
      <c r="O18" s="31"/>
      <c r="Q18" s="43"/>
      <c r="R18" s="44"/>
    </row>
    <row r="19" spans="1:96" s="26" customFormat="1" ht="45" customHeight="1" x14ac:dyDescent="0.2">
      <c r="A19" s="54"/>
      <c r="B19" s="170"/>
      <c r="C19" s="27"/>
      <c r="D19" s="32"/>
      <c r="E19" s="32"/>
      <c r="F19" s="28"/>
      <c r="G19" s="161">
        <f t="shared" si="0"/>
        <v>0</v>
      </c>
      <c r="H19" s="29"/>
      <c r="I19" s="30"/>
      <c r="J19" s="73"/>
      <c r="K19" s="29"/>
      <c r="L19" s="29"/>
      <c r="M19" s="161">
        <f t="shared" si="1"/>
        <v>0</v>
      </c>
      <c r="N19" s="31"/>
      <c r="O19" s="31"/>
      <c r="Q19" s="43"/>
    </row>
    <row r="20" spans="1:96" s="26" customFormat="1" ht="45" customHeight="1" x14ac:dyDescent="0.2">
      <c r="A20" s="54"/>
      <c r="B20" s="170"/>
      <c r="C20" s="27"/>
      <c r="D20" s="32"/>
      <c r="E20" s="32"/>
      <c r="F20" s="28"/>
      <c r="G20" s="161">
        <f t="shared" si="0"/>
        <v>0</v>
      </c>
      <c r="H20" s="29"/>
      <c r="I20" s="30"/>
      <c r="J20" s="73"/>
      <c r="K20" s="29"/>
      <c r="L20" s="29"/>
      <c r="M20" s="161">
        <f t="shared" si="1"/>
        <v>0</v>
      </c>
      <c r="N20" s="31"/>
      <c r="O20" s="31"/>
    </row>
    <row r="21" spans="1:96" s="26" customFormat="1" ht="45" customHeight="1" x14ac:dyDescent="0.2">
      <c r="A21" s="54"/>
      <c r="B21" s="170"/>
      <c r="C21" s="27"/>
      <c r="D21" s="32"/>
      <c r="E21" s="32"/>
      <c r="F21" s="28"/>
      <c r="G21" s="161">
        <f t="shared" si="0"/>
        <v>0</v>
      </c>
      <c r="H21" s="29"/>
      <c r="I21" s="30"/>
      <c r="J21" s="73"/>
      <c r="K21" s="29"/>
      <c r="L21" s="29"/>
      <c r="M21" s="161">
        <f t="shared" si="1"/>
        <v>0</v>
      </c>
      <c r="N21" s="31"/>
      <c r="O21" s="31"/>
    </row>
    <row r="22" spans="1:96" s="26" customFormat="1" ht="45" customHeight="1" x14ac:dyDescent="0.2">
      <c r="A22" s="54"/>
      <c r="B22" s="170"/>
      <c r="C22" s="27"/>
      <c r="D22" s="32"/>
      <c r="E22" s="32"/>
      <c r="F22" s="28"/>
      <c r="G22" s="161">
        <f t="shared" si="0"/>
        <v>0</v>
      </c>
      <c r="H22" s="29"/>
      <c r="I22" s="30"/>
      <c r="J22" s="73"/>
      <c r="K22" s="29"/>
      <c r="L22" s="29"/>
      <c r="M22" s="161">
        <f t="shared" si="1"/>
        <v>0</v>
      </c>
      <c r="N22" s="31"/>
      <c r="O22" s="31"/>
    </row>
    <row r="23" spans="1:96" s="26" customFormat="1" ht="45" customHeight="1" x14ac:dyDescent="0.2">
      <c r="A23" s="54"/>
      <c r="B23" s="171"/>
      <c r="C23" s="49"/>
      <c r="D23" s="48"/>
      <c r="E23" s="48"/>
      <c r="F23" s="28"/>
      <c r="G23" s="161">
        <f t="shared" si="0"/>
        <v>0</v>
      </c>
      <c r="H23" s="29"/>
      <c r="I23" s="30"/>
      <c r="J23" s="73"/>
      <c r="K23" s="29"/>
      <c r="L23" s="29"/>
      <c r="M23" s="161">
        <f t="shared" si="1"/>
        <v>0</v>
      </c>
      <c r="N23" s="50"/>
      <c r="O23" s="50"/>
      <c r="Q23" s="46" t="s">
        <v>48</v>
      </c>
      <c r="S23" s="26" t="s">
        <v>48</v>
      </c>
    </row>
    <row r="24" spans="1:96" s="51" customFormat="1" ht="45" customHeight="1" x14ac:dyDescent="0.2">
      <c r="A24" s="54"/>
      <c r="B24" s="172"/>
      <c r="C24" s="56"/>
      <c r="D24" s="48"/>
      <c r="E24" s="48"/>
      <c r="F24" s="28"/>
      <c r="G24" s="161">
        <f t="shared" si="0"/>
        <v>0</v>
      </c>
      <c r="H24" s="29"/>
      <c r="I24" s="30"/>
      <c r="J24" s="73"/>
      <c r="K24" s="29"/>
      <c r="L24" s="29"/>
      <c r="M24" s="161">
        <f t="shared" si="1"/>
        <v>0</v>
      </c>
      <c r="N24" s="53"/>
      <c r="P24" s="3"/>
      <c r="Q24" s="3"/>
      <c r="R24" s="3"/>
      <c r="S24" s="3" t="s">
        <v>48</v>
      </c>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52" customFormat="1" ht="45" customHeight="1" x14ac:dyDescent="0.25">
      <c r="A25" s="54"/>
      <c r="B25" s="173"/>
      <c r="C25" s="85"/>
      <c r="D25" s="48"/>
      <c r="E25" s="48"/>
      <c r="F25" s="28"/>
      <c r="G25" s="161">
        <f t="shared" si="0"/>
        <v>0</v>
      </c>
      <c r="H25" s="86"/>
      <c r="I25" s="87"/>
      <c r="J25" s="88"/>
      <c r="K25" s="86"/>
      <c r="L25" s="86"/>
      <c r="M25" s="164">
        <f t="shared" si="1"/>
        <v>0</v>
      </c>
      <c r="N25" s="89"/>
      <c r="O25" s="90"/>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row>
    <row r="26" spans="1:96" s="8" customFormat="1" ht="45" customHeight="1" x14ac:dyDescent="0.25">
      <c r="A26" s="54"/>
      <c r="B26" s="172"/>
      <c r="C26" s="57"/>
      <c r="D26" s="32"/>
      <c r="E26" s="32"/>
      <c r="F26" s="28"/>
      <c r="G26" s="161">
        <f t="shared" si="0"/>
        <v>0</v>
      </c>
      <c r="H26" s="29"/>
      <c r="I26" s="30"/>
      <c r="J26" s="73"/>
      <c r="K26" s="29"/>
      <c r="L26" s="29"/>
      <c r="M26" s="164">
        <f t="shared" si="1"/>
        <v>0</v>
      </c>
      <c r="N26" s="84"/>
      <c r="O26" s="52"/>
    </row>
    <row r="27" spans="1:96" s="8" customFormat="1" ht="45" customHeight="1" x14ac:dyDescent="0.25">
      <c r="A27" s="54"/>
      <c r="B27" s="172"/>
      <c r="C27" s="57"/>
      <c r="D27" s="32"/>
      <c r="E27" s="32"/>
      <c r="F27" s="28"/>
      <c r="G27" s="161">
        <f t="shared" si="0"/>
        <v>0</v>
      </c>
      <c r="H27" s="29"/>
      <c r="I27" s="30"/>
      <c r="J27" s="73"/>
      <c r="K27" s="29"/>
      <c r="L27" s="29"/>
      <c r="M27" s="164">
        <f t="shared" si="1"/>
        <v>0</v>
      </c>
      <c r="N27" s="84"/>
      <c r="O27" s="52"/>
    </row>
    <row r="28" spans="1:96" s="8" customFormat="1" ht="45" customHeight="1" x14ac:dyDescent="0.25">
      <c r="A28" s="54"/>
      <c r="B28" s="172"/>
      <c r="C28" s="57"/>
      <c r="D28" s="32"/>
      <c r="E28" s="32"/>
      <c r="F28" s="28"/>
      <c r="G28" s="161">
        <f t="shared" si="0"/>
        <v>0</v>
      </c>
      <c r="H28" s="29"/>
      <c r="I28" s="30"/>
      <c r="J28" s="73"/>
      <c r="K28" s="29"/>
      <c r="L28" s="29"/>
      <c r="M28" s="164">
        <f t="shared" si="1"/>
        <v>0</v>
      </c>
      <c r="N28" s="84"/>
      <c r="O28" s="52"/>
    </row>
    <row r="29" spans="1:96" s="8" customFormat="1" ht="45" customHeight="1" x14ac:dyDescent="0.25">
      <c r="A29" s="54"/>
      <c r="B29" s="172"/>
      <c r="C29" s="57"/>
      <c r="D29" s="32"/>
      <c r="E29" s="32"/>
      <c r="F29" s="28"/>
      <c r="G29" s="161">
        <f t="shared" si="0"/>
        <v>0</v>
      </c>
      <c r="H29" s="29"/>
      <c r="I29" s="30"/>
      <c r="J29" s="73"/>
      <c r="K29" s="29"/>
      <c r="L29" s="29"/>
      <c r="M29" s="161">
        <f t="shared" si="1"/>
        <v>0</v>
      </c>
      <c r="N29" s="84"/>
      <c r="O29" s="52"/>
    </row>
    <row r="30" spans="1:96" s="10" customFormat="1" ht="16.5" thickBot="1" x14ac:dyDescent="0.3">
      <c r="A30" s="59"/>
      <c r="C30" s="55"/>
      <c r="F30" s="60"/>
      <c r="G30" s="5"/>
      <c r="H30" s="5"/>
      <c r="I30" s="5"/>
      <c r="J30" s="5"/>
      <c r="K30" s="200" t="s">
        <v>30</v>
      </c>
      <c r="L30" s="200"/>
      <c r="M30" s="165">
        <f>SUM(M11:M29)</f>
        <v>0</v>
      </c>
      <c r="N30" s="13"/>
    </row>
    <row r="31" spans="1:96" ht="16.5" thickBot="1" x14ac:dyDescent="0.3">
      <c r="A31" s="59"/>
      <c r="E31" s="3"/>
      <c r="F31" s="60"/>
      <c r="K31" s="199" t="s">
        <v>31</v>
      </c>
      <c r="L31" s="199"/>
      <c r="M31" s="166">
        <f>M78</f>
        <v>0</v>
      </c>
      <c r="N31" s="11"/>
    </row>
    <row r="32" spans="1:96" ht="16.5" thickBot="1" x14ac:dyDescent="0.3">
      <c r="K32" s="25"/>
      <c r="L32" s="25"/>
      <c r="M32" s="24"/>
      <c r="N32" s="11"/>
    </row>
    <row r="33" spans="1:14" ht="24" thickBot="1" x14ac:dyDescent="0.4">
      <c r="K33" s="201" t="s">
        <v>29</v>
      </c>
      <c r="L33" s="202"/>
      <c r="M33" s="167">
        <f>SUM(M30:M31)</f>
        <v>0</v>
      </c>
    </row>
    <row r="34" spans="1:14" x14ac:dyDescent="0.2">
      <c r="L34" s="2"/>
      <c r="M34" s="13"/>
      <c r="N34" s="13"/>
    </row>
    <row r="35" spans="1:14" ht="13.5" customHeight="1" thickBot="1" x14ac:dyDescent="0.3">
      <c r="A35" s="233" t="s">
        <v>15</v>
      </c>
      <c r="B35" s="233"/>
      <c r="C35" s="233"/>
      <c r="D35" s="19"/>
      <c r="E35" s="19"/>
      <c r="F35" s="16"/>
      <c r="G35" s="16"/>
      <c r="H35" s="16"/>
      <c r="I35" s="16"/>
      <c r="J35" s="16"/>
    </row>
    <row r="36" spans="1:14" ht="12.75" customHeight="1" x14ac:dyDescent="0.2">
      <c r="A36" s="233"/>
      <c r="B36" s="233"/>
      <c r="C36" s="233"/>
      <c r="D36" s="234"/>
      <c r="E36" s="234"/>
      <c r="F36" s="234"/>
      <c r="G36" s="16"/>
      <c r="H36" s="234"/>
      <c r="I36" s="234"/>
      <c r="J36" s="67"/>
      <c r="L36" s="208" t="s">
        <v>22</v>
      </c>
      <c r="M36" s="209"/>
      <c r="N36" s="210"/>
    </row>
    <row r="37" spans="1:14" ht="15" customHeight="1" x14ac:dyDescent="0.2">
      <c r="A37" s="233"/>
      <c r="B37" s="233"/>
      <c r="C37" s="233"/>
      <c r="D37" s="217" t="s">
        <v>16</v>
      </c>
      <c r="E37" s="217"/>
      <c r="F37" s="217"/>
      <c r="G37" s="16"/>
      <c r="H37" s="217" t="s">
        <v>13</v>
      </c>
      <c r="I37" s="217"/>
      <c r="J37" s="20"/>
      <c r="L37" s="211"/>
      <c r="M37" s="212"/>
      <c r="N37" s="213"/>
    </row>
    <row r="38" spans="1:14" ht="15.75" x14ac:dyDescent="0.25">
      <c r="A38" s="38"/>
      <c r="B38" s="21"/>
      <c r="C38" s="22"/>
      <c r="D38" s="16"/>
      <c r="E38" s="16"/>
      <c r="F38" s="16"/>
      <c r="G38" s="23"/>
      <c r="H38" s="16"/>
      <c r="I38" s="16"/>
      <c r="J38" s="16"/>
      <c r="L38" s="211"/>
      <c r="M38" s="212"/>
      <c r="N38" s="213"/>
    </row>
    <row r="39" spans="1:14" ht="12.75" customHeight="1" x14ac:dyDescent="0.2">
      <c r="A39" s="233" t="s">
        <v>19</v>
      </c>
      <c r="B39" s="233"/>
      <c r="C39" s="233"/>
      <c r="D39" s="16"/>
      <c r="E39" s="16"/>
      <c r="F39" s="16"/>
      <c r="G39" s="16"/>
      <c r="H39" s="16"/>
      <c r="I39" s="16"/>
      <c r="J39" s="16"/>
      <c r="L39" s="211"/>
      <c r="M39" s="212"/>
      <c r="N39" s="213"/>
    </row>
    <row r="40" spans="1:14" ht="15" x14ac:dyDescent="0.2">
      <c r="A40" s="233"/>
      <c r="B40" s="233"/>
      <c r="C40" s="233"/>
      <c r="D40" s="234"/>
      <c r="E40" s="234"/>
      <c r="F40" s="234"/>
      <c r="G40" s="16"/>
      <c r="H40" s="234"/>
      <c r="I40" s="234"/>
      <c r="J40" s="67"/>
      <c r="L40" s="211"/>
      <c r="M40" s="212"/>
      <c r="N40" s="213"/>
    </row>
    <row r="41" spans="1:14" ht="15.75" thickBot="1" x14ac:dyDescent="0.25">
      <c r="A41" s="233"/>
      <c r="B41" s="233"/>
      <c r="C41" s="233"/>
      <c r="D41" s="217" t="s">
        <v>17</v>
      </c>
      <c r="E41" s="217"/>
      <c r="F41" s="217"/>
      <c r="G41" s="16"/>
      <c r="H41" s="217" t="s">
        <v>13</v>
      </c>
      <c r="I41" s="217"/>
      <c r="J41" s="20"/>
      <c r="L41" s="214"/>
      <c r="M41" s="215"/>
      <c r="N41" s="216"/>
    </row>
    <row r="42" spans="1:14" x14ac:dyDescent="0.2">
      <c r="A42" s="39"/>
      <c r="B42" s="6"/>
      <c r="C42" s="6"/>
      <c r="D42" s="3"/>
      <c r="E42" s="4"/>
    </row>
    <row r="43" spans="1:14" ht="12" customHeight="1" x14ac:dyDescent="0.2">
      <c r="A43" s="39"/>
      <c r="B43" s="6"/>
      <c r="C43" s="6"/>
      <c r="D43" s="3"/>
      <c r="E43" s="4"/>
    </row>
    <row r="44" spans="1:14" ht="12" customHeight="1" x14ac:dyDescent="0.2">
      <c r="A44" s="39"/>
      <c r="B44" s="6"/>
      <c r="C44" s="6"/>
      <c r="D44" s="3"/>
      <c r="E44" s="4"/>
    </row>
    <row r="45" spans="1:14" ht="12" customHeight="1" x14ac:dyDescent="0.2">
      <c r="A45" s="39"/>
      <c r="B45" s="6"/>
      <c r="C45" s="6"/>
      <c r="D45" s="3"/>
      <c r="E45" s="4"/>
    </row>
    <row r="46" spans="1:14" ht="12" customHeight="1" x14ac:dyDescent="0.2">
      <c r="A46" s="39"/>
      <c r="B46" s="6"/>
      <c r="C46" s="6"/>
      <c r="D46" s="3"/>
      <c r="E46" s="4"/>
    </row>
    <row r="47" spans="1:14" ht="12" customHeight="1" x14ac:dyDescent="0.2">
      <c r="A47" s="39"/>
      <c r="B47" s="6"/>
      <c r="C47" s="6"/>
      <c r="D47" s="3"/>
      <c r="E47" s="4"/>
    </row>
    <row r="48" spans="1:14" ht="12" customHeight="1" x14ac:dyDescent="0.2">
      <c r="A48" s="39"/>
      <c r="B48" s="6"/>
      <c r="C48" s="6"/>
      <c r="D48" s="3"/>
      <c r="E48" s="4"/>
    </row>
    <row r="49" spans="1:17" ht="12" customHeight="1" x14ac:dyDescent="0.2">
      <c r="A49" s="39"/>
      <c r="B49" s="6"/>
      <c r="C49" s="6"/>
      <c r="D49" s="3"/>
      <c r="E49" s="4"/>
    </row>
    <row r="50" spans="1:17" ht="12" customHeight="1" x14ac:dyDescent="0.2">
      <c r="A50" s="39"/>
      <c r="B50" s="6"/>
      <c r="C50" s="6"/>
      <c r="D50" s="3"/>
      <c r="E50" s="4"/>
    </row>
    <row r="51" spans="1:17" x14ac:dyDescent="0.2">
      <c r="A51" s="40"/>
      <c r="B51" s="11"/>
      <c r="C51" s="11"/>
      <c r="D51" s="8"/>
      <c r="E51" s="4"/>
    </row>
    <row r="52" spans="1:17" x14ac:dyDescent="0.2">
      <c r="A52" s="40"/>
      <c r="B52" s="11"/>
      <c r="C52" s="11"/>
      <c r="D52" s="8"/>
      <c r="E52" s="4"/>
    </row>
    <row r="53" spans="1:17" ht="13.5" thickBot="1" x14ac:dyDescent="0.25"/>
    <row r="54" spans="1:17" ht="98.25" customHeight="1" thickBot="1" x14ac:dyDescent="0.35">
      <c r="B54" s="64" t="s">
        <v>66</v>
      </c>
      <c r="C54" s="65"/>
      <c r="D54" s="203" t="s">
        <v>68</v>
      </c>
      <c r="E54" s="203"/>
      <c r="F54" s="203"/>
      <c r="G54" s="203"/>
      <c r="H54" s="203"/>
      <c r="I54" s="203"/>
      <c r="J54" s="203"/>
      <c r="K54" s="203"/>
      <c r="L54" s="204"/>
    </row>
    <row r="55" spans="1:17" ht="16.5" customHeight="1" x14ac:dyDescent="0.25">
      <c r="C55" s="12"/>
      <c r="D55" s="205" t="s">
        <v>27</v>
      </c>
      <c r="E55" s="205"/>
      <c r="F55" s="205"/>
      <c r="G55" s="206"/>
      <c r="H55" s="207"/>
      <c r="I55" s="207"/>
      <c r="J55" s="68"/>
      <c r="K55" s="3"/>
      <c r="L55" s="7"/>
      <c r="N55" s="69" t="s">
        <v>62</v>
      </c>
      <c r="O55" s="70"/>
    </row>
    <row r="56" spans="1:17" ht="111" customHeight="1" x14ac:dyDescent="0.25">
      <c r="A56" s="83" t="s">
        <v>46</v>
      </c>
      <c r="B56" s="76" t="s">
        <v>64</v>
      </c>
      <c r="C56" s="77" t="s">
        <v>70</v>
      </c>
      <c r="D56" s="78" t="s">
        <v>65</v>
      </c>
      <c r="E56" s="79" t="s">
        <v>23</v>
      </c>
      <c r="F56" s="79" t="s">
        <v>63</v>
      </c>
      <c r="G56" s="79" t="s">
        <v>28</v>
      </c>
      <c r="H56" s="79" t="s">
        <v>73</v>
      </c>
      <c r="I56" s="79" t="s">
        <v>69</v>
      </c>
      <c r="J56" s="79" t="s">
        <v>72</v>
      </c>
      <c r="K56" s="79" t="s">
        <v>67</v>
      </c>
      <c r="L56" s="80" t="s">
        <v>61</v>
      </c>
      <c r="M56" s="81" t="s">
        <v>18</v>
      </c>
      <c r="N56" s="82" t="s">
        <v>59</v>
      </c>
      <c r="O56" s="82" t="s">
        <v>60</v>
      </c>
    </row>
    <row r="57" spans="1:17" s="33" customFormat="1" ht="45" customHeight="1" x14ac:dyDescent="0.2">
      <c r="A57" s="54"/>
      <c r="B57" s="170"/>
      <c r="C57" s="174"/>
      <c r="D57" s="175"/>
      <c r="E57" s="175"/>
      <c r="F57" s="176"/>
      <c r="G57" s="161">
        <f t="shared" ref="G57:G76" si="2">IF(AND(A57&gt;44742,A57&lt;44927),F57*0.625,IF(AND(A57&gt;44927),F57*0.655,F57*0.655))</f>
        <v>0</v>
      </c>
      <c r="H57" s="30"/>
      <c r="I57" s="30"/>
      <c r="J57" s="73"/>
      <c r="K57" s="30"/>
      <c r="L57" s="30"/>
      <c r="M57" s="161">
        <f t="shared" ref="M57:M76" si="3">SUM(B57,G57:L57)</f>
        <v>0</v>
      </c>
      <c r="N57" s="31"/>
      <c r="O57" s="31"/>
    </row>
    <row r="58" spans="1:17" s="33" customFormat="1" ht="45" customHeight="1" x14ac:dyDescent="0.2">
      <c r="A58" s="54"/>
      <c r="B58" s="170"/>
      <c r="C58" s="174"/>
      <c r="D58" s="175"/>
      <c r="E58" s="175"/>
      <c r="F58" s="176"/>
      <c r="G58" s="161">
        <f t="shared" si="2"/>
        <v>0</v>
      </c>
      <c r="H58" s="30"/>
      <c r="I58" s="30"/>
      <c r="J58" s="73"/>
      <c r="K58" s="30"/>
      <c r="L58" s="30"/>
      <c r="M58" s="161">
        <f t="shared" si="3"/>
        <v>0</v>
      </c>
      <c r="N58" s="31"/>
      <c r="O58" s="31"/>
      <c r="Q58" s="45"/>
    </row>
    <row r="59" spans="1:17" s="33" customFormat="1" ht="45" customHeight="1" x14ac:dyDescent="0.2">
      <c r="A59" s="54"/>
      <c r="B59" s="170"/>
      <c r="C59" s="174"/>
      <c r="D59" s="175"/>
      <c r="E59" s="175"/>
      <c r="F59" s="176"/>
      <c r="G59" s="161">
        <f t="shared" si="2"/>
        <v>0</v>
      </c>
      <c r="H59" s="30"/>
      <c r="I59" s="30"/>
      <c r="J59" s="73"/>
      <c r="K59" s="30"/>
      <c r="L59" s="30"/>
      <c r="M59" s="161">
        <f t="shared" si="3"/>
        <v>0</v>
      </c>
      <c r="N59" s="31"/>
      <c r="O59" s="31"/>
    </row>
    <row r="60" spans="1:17" s="33" customFormat="1" ht="45" customHeight="1" x14ac:dyDescent="0.2">
      <c r="A60" s="54"/>
      <c r="B60" s="170"/>
      <c r="C60" s="174"/>
      <c r="D60" s="175"/>
      <c r="E60" s="175"/>
      <c r="F60" s="176"/>
      <c r="G60" s="161">
        <f t="shared" si="2"/>
        <v>0</v>
      </c>
      <c r="H60" s="30"/>
      <c r="I60" s="30"/>
      <c r="J60" s="73"/>
      <c r="K60" s="30"/>
      <c r="L60" s="30"/>
      <c r="M60" s="161">
        <f t="shared" si="3"/>
        <v>0</v>
      </c>
      <c r="N60" s="31"/>
      <c r="O60" s="31"/>
    </row>
    <row r="61" spans="1:17" s="33" customFormat="1" ht="45" customHeight="1" x14ac:dyDescent="0.2">
      <c r="A61" s="54"/>
      <c r="B61" s="170"/>
      <c r="C61" s="174"/>
      <c r="D61" s="175"/>
      <c r="E61" s="175"/>
      <c r="F61" s="176"/>
      <c r="G61" s="161">
        <f t="shared" si="2"/>
        <v>0</v>
      </c>
      <c r="H61" s="30"/>
      <c r="I61" s="30"/>
      <c r="J61" s="73"/>
      <c r="K61" s="30"/>
      <c r="L61" s="30"/>
      <c r="M61" s="161">
        <f t="shared" si="3"/>
        <v>0</v>
      </c>
      <c r="N61" s="31"/>
      <c r="O61" s="31"/>
    </row>
    <row r="62" spans="1:17" s="33" customFormat="1" ht="45" customHeight="1" x14ac:dyDescent="0.2">
      <c r="A62" s="54"/>
      <c r="B62" s="170"/>
      <c r="C62" s="174"/>
      <c r="D62" s="175"/>
      <c r="E62" s="175"/>
      <c r="F62" s="176"/>
      <c r="G62" s="161">
        <f t="shared" si="2"/>
        <v>0</v>
      </c>
      <c r="H62" s="30"/>
      <c r="I62" s="30"/>
      <c r="J62" s="73"/>
      <c r="K62" s="30"/>
      <c r="L62" s="30"/>
      <c r="M62" s="161">
        <f t="shared" si="3"/>
        <v>0</v>
      </c>
      <c r="N62" s="31"/>
      <c r="O62" s="31"/>
    </row>
    <row r="63" spans="1:17" s="33" customFormat="1" ht="45" customHeight="1" x14ac:dyDescent="0.2">
      <c r="A63" s="54"/>
      <c r="B63" s="170"/>
      <c r="C63" s="174"/>
      <c r="D63" s="175"/>
      <c r="E63" s="175"/>
      <c r="F63" s="176"/>
      <c r="G63" s="161">
        <f t="shared" si="2"/>
        <v>0</v>
      </c>
      <c r="H63" s="30"/>
      <c r="I63" s="30"/>
      <c r="J63" s="73"/>
      <c r="K63" s="30"/>
      <c r="L63" s="30"/>
      <c r="M63" s="161">
        <f t="shared" si="3"/>
        <v>0</v>
      </c>
      <c r="N63" s="31"/>
      <c r="O63" s="31"/>
    </row>
    <row r="64" spans="1:17" s="33" customFormat="1" ht="45" customHeight="1" x14ac:dyDescent="0.2">
      <c r="A64" s="54"/>
      <c r="B64" s="170"/>
      <c r="C64" s="174"/>
      <c r="D64" s="175"/>
      <c r="E64" s="175"/>
      <c r="F64" s="176"/>
      <c r="G64" s="161">
        <f t="shared" si="2"/>
        <v>0</v>
      </c>
      <c r="H64" s="30"/>
      <c r="I64" s="30"/>
      <c r="J64" s="73"/>
      <c r="K64" s="30"/>
      <c r="L64" s="30"/>
      <c r="M64" s="161">
        <f t="shared" si="3"/>
        <v>0</v>
      </c>
      <c r="N64" s="31"/>
      <c r="O64" s="31"/>
    </row>
    <row r="65" spans="1:15" s="33" customFormat="1" ht="45" customHeight="1" x14ac:dyDescent="0.2">
      <c r="A65" s="54"/>
      <c r="B65" s="170"/>
      <c r="C65" s="174"/>
      <c r="D65" s="175"/>
      <c r="E65" s="175"/>
      <c r="F65" s="176"/>
      <c r="G65" s="161">
        <f t="shared" si="2"/>
        <v>0</v>
      </c>
      <c r="H65" s="30"/>
      <c r="I65" s="30"/>
      <c r="J65" s="73"/>
      <c r="K65" s="30"/>
      <c r="L65" s="30"/>
      <c r="M65" s="161">
        <f t="shared" si="3"/>
        <v>0</v>
      </c>
      <c r="N65" s="31"/>
      <c r="O65" s="31"/>
    </row>
    <row r="66" spans="1:15" s="33" customFormat="1" ht="45" customHeight="1" x14ac:dyDescent="0.2">
      <c r="A66" s="54"/>
      <c r="B66" s="170"/>
      <c r="C66" s="174"/>
      <c r="D66" s="175"/>
      <c r="E66" s="175"/>
      <c r="F66" s="176"/>
      <c r="G66" s="161">
        <f t="shared" si="2"/>
        <v>0</v>
      </c>
      <c r="H66" s="30"/>
      <c r="I66" s="30"/>
      <c r="J66" s="73"/>
      <c r="K66" s="30"/>
      <c r="L66" s="30"/>
      <c r="M66" s="161">
        <f t="shared" si="3"/>
        <v>0</v>
      </c>
      <c r="N66" s="31"/>
      <c r="O66" s="31"/>
    </row>
    <row r="67" spans="1:15" s="33" customFormat="1" ht="45" customHeight="1" x14ac:dyDescent="0.2">
      <c r="A67" s="54"/>
      <c r="B67" s="170"/>
      <c r="C67" s="174"/>
      <c r="D67" s="175"/>
      <c r="E67" s="175"/>
      <c r="F67" s="176"/>
      <c r="G67" s="161">
        <f t="shared" si="2"/>
        <v>0</v>
      </c>
      <c r="H67" s="30"/>
      <c r="I67" s="30"/>
      <c r="J67" s="73"/>
      <c r="K67" s="30"/>
      <c r="L67" s="30"/>
      <c r="M67" s="161">
        <f t="shared" si="3"/>
        <v>0</v>
      </c>
      <c r="N67" s="31"/>
      <c r="O67" s="31"/>
    </row>
    <row r="68" spans="1:15" s="33" customFormat="1" ht="45" customHeight="1" x14ac:dyDescent="0.2">
      <c r="A68" s="54"/>
      <c r="B68" s="170"/>
      <c r="C68" s="174"/>
      <c r="D68" s="175"/>
      <c r="E68" s="175"/>
      <c r="F68" s="176"/>
      <c r="G68" s="161">
        <f t="shared" si="2"/>
        <v>0</v>
      </c>
      <c r="H68" s="30"/>
      <c r="I68" s="30"/>
      <c r="J68" s="73"/>
      <c r="K68" s="30"/>
      <c r="L68" s="30"/>
      <c r="M68" s="161">
        <f t="shared" si="3"/>
        <v>0</v>
      </c>
      <c r="N68" s="31"/>
      <c r="O68" s="31"/>
    </row>
    <row r="69" spans="1:15" s="33" customFormat="1" ht="45" customHeight="1" x14ac:dyDescent="0.2">
      <c r="A69" s="54"/>
      <c r="B69" s="170"/>
      <c r="C69" s="174"/>
      <c r="D69" s="175"/>
      <c r="E69" s="175"/>
      <c r="F69" s="176"/>
      <c r="G69" s="161">
        <f t="shared" si="2"/>
        <v>0</v>
      </c>
      <c r="H69" s="30"/>
      <c r="I69" s="30"/>
      <c r="J69" s="73"/>
      <c r="K69" s="30"/>
      <c r="L69" s="30"/>
      <c r="M69" s="161">
        <f t="shared" si="3"/>
        <v>0</v>
      </c>
      <c r="N69" s="31"/>
      <c r="O69" s="31"/>
    </row>
    <row r="70" spans="1:15" s="33" customFormat="1" ht="45" customHeight="1" x14ac:dyDescent="0.2">
      <c r="A70" s="54"/>
      <c r="B70" s="170"/>
      <c r="C70" s="174"/>
      <c r="D70" s="175"/>
      <c r="E70" s="175"/>
      <c r="F70" s="176"/>
      <c r="G70" s="161">
        <f t="shared" si="2"/>
        <v>0</v>
      </c>
      <c r="H70" s="30"/>
      <c r="I70" s="30"/>
      <c r="J70" s="73"/>
      <c r="K70" s="30"/>
      <c r="L70" s="30"/>
      <c r="M70" s="161">
        <f t="shared" si="3"/>
        <v>0</v>
      </c>
      <c r="N70" s="31"/>
      <c r="O70" s="31"/>
    </row>
    <row r="71" spans="1:15" s="33" customFormat="1" ht="45" customHeight="1" x14ac:dyDescent="0.2">
      <c r="A71" s="54"/>
      <c r="B71" s="170"/>
      <c r="C71" s="55"/>
      <c r="D71" s="175"/>
      <c r="E71" s="175"/>
      <c r="F71" s="176"/>
      <c r="G71" s="161">
        <f t="shared" si="2"/>
        <v>0</v>
      </c>
      <c r="H71" s="30"/>
      <c r="I71" s="30"/>
      <c r="J71" s="73"/>
      <c r="K71" s="30"/>
      <c r="L71" s="30"/>
      <c r="M71" s="161">
        <f t="shared" si="3"/>
        <v>0</v>
      </c>
      <c r="N71" s="31"/>
      <c r="O71" s="31"/>
    </row>
    <row r="72" spans="1:15" s="33" customFormat="1" ht="45" customHeight="1" x14ac:dyDescent="0.2">
      <c r="A72" s="54"/>
      <c r="B72" s="170"/>
      <c r="C72" s="174"/>
      <c r="D72" s="175"/>
      <c r="E72" s="175"/>
      <c r="F72" s="176"/>
      <c r="G72" s="161">
        <f t="shared" si="2"/>
        <v>0</v>
      </c>
      <c r="H72" s="30"/>
      <c r="I72" s="30"/>
      <c r="J72" s="73"/>
      <c r="K72" s="30"/>
      <c r="L72" s="30"/>
      <c r="M72" s="161">
        <f t="shared" si="3"/>
        <v>0</v>
      </c>
      <c r="N72" s="31"/>
      <c r="O72" s="31"/>
    </row>
    <row r="73" spans="1:15" s="33" customFormat="1" ht="45" customHeight="1" x14ac:dyDescent="0.2">
      <c r="A73" s="54"/>
      <c r="B73" s="170"/>
      <c r="C73" s="174"/>
      <c r="D73" s="175"/>
      <c r="E73" s="175"/>
      <c r="F73" s="176"/>
      <c r="G73" s="161">
        <f t="shared" si="2"/>
        <v>0</v>
      </c>
      <c r="H73" s="30"/>
      <c r="I73" s="30"/>
      <c r="J73" s="73"/>
      <c r="K73" s="30"/>
      <c r="L73" s="30"/>
      <c r="M73" s="161">
        <f t="shared" si="3"/>
        <v>0</v>
      </c>
      <c r="N73" s="31"/>
      <c r="O73" s="31"/>
    </row>
    <row r="74" spans="1:15" s="33" customFormat="1" ht="45" customHeight="1" x14ac:dyDescent="0.2">
      <c r="A74" s="54"/>
      <c r="B74" s="170"/>
      <c r="C74" s="174"/>
      <c r="D74" s="175"/>
      <c r="E74" s="175"/>
      <c r="F74" s="176"/>
      <c r="G74" s="161">
        <f t="shared" si="2"/>
        <v>0</v>
      </c>
      <c r="H74" s="30"/>
      <c r="I74" s="30"/>
      <c r="J74" s="73"/>
      <c r="K74" s="30"/>
      <c r="L74" s="30"/>
      <c r="M74" s="161">
        <f t="shared" si="3"/>
        <v>0</v>
      </c>
      <c r="N74" s="31"/>
      <c r="O74" s="31"/>
    </row>
    <row r="75" spans="1:15" s="33" customFormat="1" ht="45" customHeight="1" x14ac:dyDescent="0.2">
      <c r="A75" s="54"/>
      <c r="B75" s="170"/>
      <c r="C75" s="174"/>
      <c r="D75" s="175"/>
      <c r="E75" s="175"/>
      <c r="F75" s="176"/>
      <c r="G75" s="161">
        <f t="shared" si="2"/>
        <v>0</v>
      </c>
      <c r="H75" s="30"/>
      <c r="I75" s="30"/>
      <c r="J75" s="73"/>
      <c r="K75" s="30"/>
      <c r="L75" s="30"/>
      <c r="M75" s="161">
        <f t="shared" si="3"/>
        <v>0</v>
      </c>
      <c r="N75" s="31"/>
      <c r="O75" s="31"/>
    </row>
    <row r="76" spans="1:15" s="33" customFormat="1" ht="45" customHeight="1" x14ac:dyDescent="0.2">
      <c r="A76" s="54"/>
      <c r="B76" s="170"/>
      <c r="C76" s="174"/>
      <c r="D76" s="175"/>
      <c r="E76" s="175"/>
      <c r="F76" s="176"/>
      <c r="G76" s="161">
        <f t="shared" si="2"/>
        <v>0</v>
      </c>
      <c r="H76" s="30"/>
      <c r="I76" s="30"/>
      <c r="J76" s="73"/>
      <c r="K76" s="30"/>
      <c r="L76" s="30"/>
      <c r="M76" s="161">
        <f t="shared" si="3"/>
        <v>0</v>
      </c>
      <c r="N76" s="31"/>
      <c r="O76" s="31"/>
    </row>
    <row r="77" spans="1:15" ht="14.25" x14ac:dyDescent="0.2">
      <c r="E77" s="179"/>
      <c r="F77" s="178"/>
    </row>
    <row r="78" spans="1:15" ht="42" customHeight="1" thickBot="1" x14ac:dyDescent="0.3">
      <c r="E78" s="3"/>
      <c r="F78" s="178"/>
      <c r="K78" s="199" t="s">
        <v>31</v>
      </c>
      <c r="L78" s="199"/>
      <c r="M78" s="177">
        <f>SUM(M57:M76)</f>
        <v>0</v>
      </c>
    </row>
    <row r="87" spans="5:5" x14ac:dyDescent="0.2">
      <c r="E87" s="3"/>
    </row>
  </sheetData>
  <mergeCells count="32">
    <mergeCell ref="A35:C37"/>
    <mergeCell ref="D36:F36"/>
    <mergeCell ref="H36:I36"/>
    <mergeCell ref="D37:F37"/>
    <mergeCell ref="A39:C41"/>
    <mergeCell ref="D40:F40"/>
    <mergeCell ref="H40:I40"/>
    <mergeCell ref="D41:F41"/>
    <mergeCell ref="H41:I41"/>
    <mergeCell ref="H2:N6"/>
    <mergeCell ref="A1:O1"/>
    <mergeCell ref="B2:C2"/>
    <mergeCell ref="H9:I9"/>
    <mergeCell ref="A4:A5"/>
    <mergeCell ref="D8:L8"/>
    <mergeCell ref="D9:G9"/>
    <mergeCell ref="E2:F2"/>
    <mergeCell ref="B3:C3"/>
    <mergeCell ref="B6:C6"/>
    <mergeCell ref="E6:F6"/>
    <mergeCell ref="B4:C4"/>
    <mergeCell ref="E4:F4"/>
    <mergeCell ref="B5:C5"/>
    <mergeCell ref="K78:L78"/>
    <mergeCell ref="K30:L30"/>
    <mergeCell ref="K31:L31"/>
    <mergeCell ref="K33:L33"/>
    <mergeCell ref="D54:L54"/>
    <mergeCell ref="D55:G55"/>
    <mergeCell ref="H55:I55"/>
    <mergeCell ref="L36:N41"/>
    <mergeCell ref="H37:I37"/>
  </mergeCells>
  <phoneticPr fontId="3" type="noConversion"/>
  <dataValidations xWindow="509" yWindow="698" count="7">
    <dataValidation type="list" allowBlank="1" showInputMessage="1" promptTitle="Account Code" prompt="Select or type in account code" sqref="O60:O76 O18:O23" xr:uid="{00000000-0002-0000-0100-000000000000}">
      <formula1>AccountCodes</formula1>
    </dataValidation>
    <dataValidation type="list" allowBlank="1" showInputMessage="1" promptTitle="Account Code" prompt="Select account code or type in if not listed." sqref="O57:O59 O12:O17" xr:uid="{00000000-0002-0000-0100-000001000000}">
      <formula1>AccountCodes</formula1>
    </dataValidation>
    <dataValidation type="list" errorStyle="information" allowBlank="1" showInputMessage="1" error="The location you've entered is not a preset location.  Please use your own records to calculate the distance in miles." promptTitle="Destination" prompt="Select or type in Destination." sqref="E57:E76 E11:E29" xr:uid="{00000000-0002-0000-0100-000002000000}">
      <formula1>Locations</formula1>
    </dataValidation>
    <dataValidation type="list" errorStyle="information" allowBlank="1" showInputMessage="1" errorTitle="Notice" error="The location you input is not a pre-set location.  Please use your own records to calculate the distance in miles." promptTitle="Departure Point" prompt="Select or type in Point of Departure." sqref="D57:D76 D11:D29" xr:uid="{00000000-0002-0000-0100-000003000000}">
      <formula1>Locations</formula1>
    </dataValidation>
    <dataValidation type="date" allowBlank="1" showInputMessage="1" showErrorMessage="1" sqref="A32:A56 A77:A65535 A2:A10" xr:uid="{00000000-0002-0000-0100-000004000000}">
      <formula1>44013</formula1>
      <formula2>44377</formula2>
    </dataValidation>
    <dataValidation type="date" allowBlank="1" showInputMessage="1" showErrorMessage="1" sqref="A30:A31" xr:uid="{00000000-0002-0000-0100-000005000000}">
      <formula1>42736</formula1>
      <formula2>43100</formula2>
    </dataValidation>
    <dataValidation type="date" allowBlank="1" showInputMessage="1" showErrorMessage="1" sqref="A11:A29 A57:A76" xr:uid="{00000000-0002-0000-0100-000006000000}">
      <formula1>44743</formula1>
      <formula2>45107</formula2>
    </dataValidation>
  </dataValidations>
  <printOptions horizontalCentered="1"/>
  <pageMargins left="0.25" right="0.25" top="0.59" bottom="0.17" header="0.3" footer="0.18"/>
  <pageSetup scale="40" fitToHeight="12" orientation="landscape" r:id="rId1"/>
  <headerFooter alignWithMargins="0">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5"/>
  <sheetViews>
    <sheetView workbookViewId="0">
      <selection sqref="A1:D1"/>
    </sheetView>
  </sheetViews>
  <sheetFormatPr defaultRowHeight="12.75" x14ac:dyDescent="0.2"/>
  <cols>
    <col min="1" max="1" width="23.42578125" customWidth="1"/>
    <col min="2" max="2" width="29.7109375" customWidth="1"/>
    <col min="3" max="3" width="17.140625" customWidth="1"/>
    <col min="4" max="4" width="16.140625" customWidth="1"/>
  </cols>
  <sheetData>
    <row r="1" spans="1:11" ht="15.75" customHeight="1" x14ac:dyDescent="0.25">
      <c r="A1" s="235" t="s">
        <v>137</v>
      </c>
      <c r="B1" s="235"/>
      <c r="C1" s="235"/>
      <c r="D1" s="235"/>
    </row>
    <row r="2" spans="1:11" ht="51.75" customHeight="1" x14ac:dyDescent="0.2">
      <c r="A2" s="236" t="s">
        <v>138</v>
      </c>
      <c r="B2" s="236"/>
      <c r="C2" s="236"/>
      <c r="D2" s="236"/>
    </row>
    <row r="3" spans="1:11" ht="43.5" customHeight="1" x14ac:dyDescent="0.2">
      <c r="A3" s="152"/>
      <c r="B3" s="152"/>
      <c r="C3" s="152"/>
    </row>
    <row r="4" spans="1:11" ht="42" customHeight="1" x14ac:dyDescent="0.2">
      <c r="A4" s="237"/>
      <c r="B4" s="237"/>
      <c r="C4" s="237"/>
      <c r="D4" s="237"/>
    </row>
    <row r="5" spans="1:11" ht="50.25" customHeight="1" x14ac:dyDescent="0.4">
      <c r="A5" s="238" t="s">
        <v>139</v>
      </c>
      <c r="B5" s="238"/>
      <c r="C5" s="238"/>
      <c r="D5" s="238"/>
    </row>
    <row r="6" spans="1:11" ht="24" customHeight="1" x14ac:dyDescent="0.4">
      <c r="A6" s="238"/>
      <c r="B6" s="238"/>
      <c r="C6" s="238"/>
    </row>
    <row r="7" spans="1:11" ht="19.5" customHeight="1" x14ac:dyDescent="0.2">
      <c r="A7" s="153" t="s">
        <v>140</v>
      </c>
      <c r="B7" s="239"/>
      <c r="C7" s="239"/>
      <c r="D7" s="239"/>
    </row>
    <row r="8" spans="1:11" ht="18.75" customHeight="1" x14ac:dyDescent="0.2">
      <c r="A8" s="153" t="s">
        <v>141</v>
      </c>
      <c r="B8" s="240"/>
      <c r="C8" s="240"/>
      <c r="D8" s="240"/>
    </row>
    <row r="9" spans="1:11" ht="20.25" customHeight="1" x14ac:dyDescent="0.2">
      <c r="A9" s="153" t="s">
        <v>142</v>
      </c>
      <c r="B9" s="240"/>
      <c r="C9" s="240"/>
      <c r="D9" s="240"/>
    </row>
    <row r="10" spans="1:11" ht="36" customHeight="1" x14ac:dyDescent="0.2">
      <c r="A10" s="154" t="s">
        <v>143</v>
      </c>
      <c r="B10" s="240"/>
      <c r="C10" s="240"/>
      <c r="D10" s="240"/>
      <c r="K10" s="35" t="s">
        <v>48</v>
      </c>
    </row>
    <row r="12" spans="1:11" x14ac:dyDescent="0.2">
      <c r="A12" s="136" t="s">
        <v>144</v>
      </c>
      <c r="B12" s="136" t="s">
        <v>145</v>
      </c>
      <c r="C12" s="136" t="s">
        <v>146</v>
      </c>
      <c r="D12" s="136" t="s">
        <v>147</v>
      </c>
    </row>
    <row r="13" spans="1:11" ht="25.5" customHeight="1" x14ac:dyDescent="0.2">
      <c r="A13" s="155"/>
      <c r="B13" s="156"/>
      <c r="C13" s="156"/>
      <c r="D13" s="157"/>
    </row>
    <row r="14" spans="1:11" ht="27.75" customHeight="1" x14ac:dyDescent="0.2">
      <c r="A14" s="155"/>
      <c r="B14" s="156"/>
      <c r="C14" s="156"/>
      <c r="D14" s="157"/>
      <c r="H14" s="35" t="s">
        <v>48</v>
      </c>
    </row>
    <row r="15" spans="1:11" ht="25.5" customHeight="1" x14ac:dyDescent="0.2">
      <c r="A15" s="155"/>
      <c r="B15" s="156"/>
      <c r="C15" s="156"/>
      <c r="D15" s="157"/>
    </row>
    <row r="17" spans="1:4" x14ac:dyDescent="0.2">
      <c r="B17" s="158"/>
      <c r="C17" s="159"/>
    </row>
    <row r="21" spans="1:4" ht="60" customHeight="1" x14ac:dyDescent="0.2">
      <c r="A21" s="241" t="s">
        <v>148</v>
      </c>
      <c r="B21" s="242"/>
      <c r="C21" s="242"/>
      <c r="D21" s="242"/>
    </row>
    <row r="22" spans="1:4" ht="12" customHeight="1" x14ac:dyDescent="0.2"/>
    <row r="23" spans="1:4" x14ac:dyDescent="0.2">
      <c r="A23" s="153" t="s">
        <v>149</v>
      </c>
      <c r="B23" s="239"/>
      <c r="C23" s="239"/>
    </row>
    <row r="24" spans="1:4" x14ac:dyDescent="0.2">
      <c r="A24" s="153"/>
      <c r="B24" s="128"/>
      <c r="C24" s="128"/>
    </row>
    <row r="25" spans="1:4" x14ac:dyDescent="0.2">
      <c r="A25" s="153"/>
      <c r="B25" s="128"/>
      <c r="C25" s="128"/>
    </row>
    <row r="26" spans="1:4" x14ac:dyDescent="0.2">
      <c r="A26" s="153" t="s">
        <v>150</v>
      </c>
      <c r="B26" s="239"/>
      <c r="C26" s="239"/>
    </row>
    <row r="27" spans="1:4" ht="27" customHeight="1" x14ac:dyDescent="0.2">
      <c r="A27" s="153" t="s">
        <v>151</v>
      </c>
      <c r="B27" s="160"/>
      <c r="C27" s="160"/>
    </row>
    <row r="29" spans="1:4" ht="22.5" customHeight="1" x14ac:dyDescent="0.2"/>
    <row r="30" spans="1:4" ht="22.5" customHeight="1" x14ac:dyDescent="0.2"/>
    <row r="31" spans="1:4" ht="48" customHeight="1" x14ac:dyDescent="0.2"/>
    <row r="34" ht="14.25" customHeight="1" x14ac:dyDescent="0.2"/>
    <row r="35" ht="39.75" customHeight="1" x14ac:dyDescent="0.2"/>
  </sheetData>
  <mergeCells count="12">
    <mergeCell ref="B23:C23"/>
    <mergeCell ref="B26:C26"/>
    <mergeCell ref="B7:D7"/>
    <mergeCell ref="B8:D8"/>
    <mergeCell ref="B9:D9"/>
    <mergeCell ref="B10:D10"/>
    <mergeCell ref="A21:D21"/>
    <mergeCell ref="A1:D1"/>
    <mergeCell ref="A2:D2"/>
    <mergeCell ref="A4:D4"/>
    <mergeCell ref="A5:D5"/>
    <mergeCell ref="A6:C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5"/>
  <sheetViews>
    <sheetView workbookViewId="0">
      <selection activeCell="X17" sqref="X17"/>
    </sheetView>
  </sheetViews>
  <sheetFormatPr defaultRowHeight="12.75" x14ac:dyDescent="0.2"/>
  <cols>
    <col min="1" max="1" width="13.7109375" bestFit="1" customWidth="1"/>
    <col min="2" max="2" width="11.85546875" customWidth="1"/>
    <col min="16" max="16" width="11.85546875" bestFit="1" customWidth="1"/>
    <col min="18" max="18" width="9.28515625" customWidth="1"/>
  </cols>
  <sheetData>
    <row r="1" spans="1:22" ht="18.75" thickBot="1" x14ac:dyDescent="0.3">
      <c r="A1" s="243" t="s">
        <v>75</v>
      </c>
      <c r="B1" s="244"/>
      <c r="C1" s="244"/>
      <c r="D1" s="244"/>
      <c r="E1" s="244"/>
      <c r="F1" s="244"/>
      <c r="G1" s="244"/>
      <c r="H1" s="244"/>
      <c r="I1" s="244"/>
      <c r="J1" s="244"/>
      <c r="K1" s="244"/>
      <c r="L1" s="244"/>
      <c r="M1" s="244"/>
      <c r="N1" s="244"/>
      <c r="O1" s="244"/>
      <c r="P1" s="244"/>
      <c r="Q1" s="244"/>
      <c r="R1" s="244"/>
      <c r="S1" s="91"/>
    </row>
    <row r="2" spans="1:22" x14ac:dyDescent="0.2">
      <c r="A2" s="92"/>
      <c r="U2" s="93"/>
    </row>
    <row r="3" spans="1:22" x14ac:dyDescent="0.2">
      <c r="B3" s="94" t="s">
        <v>76</v>
      </c>
      <c r="C3" s="94" t="s">
        <v>77</v>
      </c>
      <c r="D3" s="94" t="s">
        <v>78</v>
      </c>
      <c r="E3" s="94" t="s">
        <v>79</v>
      </c>
      <c r="F3" s="95" t="s">
        <v>24</v>
      </c>
      <c r="G3" s="94" t="s">
        <v>80</v>
      </c>
      <c r="H3" s="94" t="s">
        <v>81</v>
      </c>
      <c r="I3" s="94" t="s">
        <v>82</v>
      </c>
      <c r="J3" s="94" t="s">
        <v>83</v>
      </c>
      <c r="K3" s="94" t="s">
        <v>84</v>
      </c>
      <c r="L3" s="94" t="s">
        <v>85</v>
      </c>
      <c r="M3" s="94" t="s">
        <v>86</v>
      </c>
      <c r="N3" s="94" t="s">
        <v>87</v>
      </c>
      <c r="O3" s="94" t="s">
        <v>88</v>
      </c>
      <c r="P3" s="94" t="s">
        <v>89</v>
      </c>
      <c r="Q3" s="94" t="s">
        <v>90</v>
      </c>
      <c r="R3" s="94" t="s">
        <v>91</v>
      </c>
      <c r="S3" s="94" t="s">
        <v>92</v>
      </c>
    </row>
    <row r="4" spans="1:22" x14ac:dyDescent="0.2">
      <c r="A4" s="96" t="s">
        <v>76</v>
      </c>
      <c r="B4" s="97">
        <v>0</v>
      </c>
      <c r="C4" s="97">
        <v>2.48</v>
      </c>
      <c r="D4" s="97">
        <v>2.64</v>
      </c>
      <c r="E4" s="97">
        <v>5.91</v>
      </c>
      <c r="F4" s="98">
        <v>1.2</v>
      </c>
      <c r="G4" s="97">
        <v>5.24</v>
      </c>
      <c r="H4" s="97">
        <v>2.52</v>
      </c>
      <c r="I4" s="97">
        <v>2.2400000000000002</v>
      </c>
      <c r="J4" s="97">
        <v>1.59</v>
      </c>
      <c r="K4" s="97">
        <v>4.6900000000000004</v>
      </c>
      <c r="L4" s="97">
        <v>4.87</v>
      </c>
      <c r="M4" s="99">
        <v>5.0999999999999996</v>
      </c>
      <c r="N4" s="97">
        <v>8.1</v>
      </c>
      <c r="O4" s="99">
        <v>5.0999999999999996</v>
      </c>
      <c r="P4" s="97">
        <v>9.92</v>
      </c>
      <c r="Q4" s="97">
        <v>2</v>
      </c>
      <c r="R4" s="97">
        <v>3.83</v>
      </c>
      <c r="S4" s="97">
        <v>5.05</v>
      </c>
    </row>
    <row r="5" spans="1:22" x14ac:dyDescent="0.2">
      <c r="A5" s="96" t="s">
        <v>77</v>
      </c>
      <c r="B5" s="97">
        <v>2.48</v>
      </c>
      <c r="C5" s="97">
        <v>0</v>
      </c>
      <c r="D5" s="97">
        <v>2.6</v>
      </c>
      <c r="E5" s="97">
        <v>4.8</v>
      </c>
      <c r="F5" s="100">
        <v>2.7</v>
      </c>
      <c r="G5" s="97">
        <v>5.0999999999999996</v>
      </c>
      <c r="H5" s="97">
        <v>1.7</v>
      </c>
      <c r="I5" s="97">
        <v>1.7</v>
      </c>
      <c r="J5" s="97">
        <v>2.1</v>
      </c>
      <c r="K5" s="97">
        <v>4.8</v>
      </c>
      <c r="L5" s="97">
        <v>5.2</v>
      </c>
      <c r="M5" s="99">
        <v>5.2</v>
      </c>
      <c r="N5" s="97">
        <v>8.1</v>
      </c>
      <c r="O5" s="99">
        <v>5.0999999999999996</v>
      </c>
      <c r="P5" s="97">
        <v>9</v>
      </c>
      <c r="Q5" s="97">
        <v>1.7</v>
      </c>
      <c r="R5" s="97">
        <v>3.8</v>
      </c>
      <c r="S5" s="97">
        <v>3.1</v>
      </c>
    </row>
    <row r="6" spans="1:22" x14ac:dyDescent="0.2">
      <c r="A6" s="96" t="s">
        <v>78</v>
      </c>
      <c r="B6" s="97">
        <v>2.64</v>
      </c>
      <c r="C6" s="97">
        <v>2.6</v>
      </c>
      <c r="D6" s="97">
        <v>0</v>
      </c>
      <c r="E6" s="97">
        <v>6.3</v>
      </c>
      <c r="F6" s="100">
        <v>3.2</v>
      </c>
      <c r="G6" s="97">
        <v>5.9</v>
      </c>
      <c r="H6" s="97">
        <v>2.9</v>
      </c>
      <c r="I6" s="97">
        <v>2.7</v>
      </c>
      <c r="J6" s="97">
        <v>3.3</v>
      </c>
      <c r="K6" s="97">
        <v>5.6</v>
      </c>
      <c r="L6" s="97">
        <v>6</v>
      </c>
      <c r="M6" s="99">
        <v>6.1</v>
      </c>
      <c r="N6" s="97">
        <v>8.9</v>
      </c>
      <c r="O6" s="99">
        <v>6.1</v>
      </c>
      <c r="P6" s="97">
        <v>10.5</v>
      </c>
      <c r="Q6" s="97">
        <v>2.7</v>
      </c>
      <c r="R6" s="97">
        <v>4.5999999999999996</v>
      </c>
      <c r="S6" s="97">
        <v>3.3</v>
      </c>
    </row>
    <row r="7" spans="1:22" x14ac:dyDescent="0.2">
      <c r="A7" s="96" t="s">
        <v>79</v>
      </c>
      <c r="B7" s="97">
        <v>5.91</v>
      </c>
      <c r="C7" s="97">
        <v>4.8</v>
      </c>
      <c r="D7" s="97">
        <v>6.3</v>
      </c>
      <c r="E7" s="97">
        <v>0</v>
      </c>
      <c r="F7" s="100">
        <v>6.1</v>
      </c>
      <c r="G7" s="97">
        <v>8.6999999999999993</v>
      </c>
      <c r="H7" s="97">
        <v>4.2</v>
      </c>
      <c r="I7" s="97">
        <v>4.0999999999999996</v>
      </c>
      <c r="J7" s="97">
        <v>5.5</v>
      </c>
      <c r="K7" s="97">
        <v>8.4</v>
      </c>
      <c r="L7" s="97">
        <v>8.1</v>
      </c>
      <c r="M7" s="99">
        <v>4.5</v>
      </c>
      <c r="N7" s="97">
        <v>7.3</v>
      </c>
      <c r="O7" s="99">
        <v>4.5</v>
      </c>
      <c r="P7" s="97">
        <v>6.3</v>
      </c>
      <c r="Q7" s="97">
        <v>4.0999999999999996</v>
      </c>
      <c r="R7" s="97">
        <v>7.4</v>
      </c>
      <c r="S7" s="97">
        <v>6.3</v>
      </c>
      <c r="U7" s="35" t="s">
        <v>48</v>
      </c>
    </row>
    <row r="8" spans="1:22" x14ac:dyDescent="0.2">
      <c r="A8" s="96" t="s">
        <v>24</v>
      </c>
      <c r="B8" s="97">
        <v>1.2</v>
      </c>
      <c r="C8" s="97">
        <v>2.7</v>
      </c>
      <c r="D8" s="97">
        <v>3.2</v>
      </c>
      <c r="E8" s="97">
        <v>6.1</v>
      </c>
      <c r="F8" s="100">
        <v>0</v>
      </c>
      <c r="G8" s="97">
        <v>4.7</v>
      </c>
      <c r="H8" s="97">
        <v>2.8</v>
      </c>
      <c r="I8" s="97">
        <v>2.5</v>
      </c>
      <c r="J8" s="97">
        <v>1.3</v>
      </c>
      <c r="K8" s="97">
        <v>4.4000000000000004</v>
      </c>
      <c r="L8" s="97">
        <v>4.8</v>
      </c>
      <c r="M8" s="99">
        <v>5.9</v>
      </c>
      <c r="N8" s="97">
        <v>7.7</v>
      </c>
      <c r="O8" s="99">
        <v>5.9</v>
      </c>
      <c r="P8" s="97">
        <f>9.78+0.5</f>
        <v>10.28</v>
      </c>
      <c r="Q8" s="97">
        <v>2.5</v>
      </c>
      <c r="R8" s="97">
        <v>3.4</v>
      </c>
      <c r="S8" s="97">
        <v>5.0999999999999996</v>
      </c>
    </row>
    <row r="9" spans="1:22" x14ac:dyDescent="0.2">
      <c r="A9" s="96" t="s">
        <v>80</v>
      </c>
      <c r="B9" s="97">
        <v>5.24</v>
      </c>
      <c r="C9" s="97">
        <v>5.0999999999999996</v>
      </c>
      <c r="D9" s="97">
        <v>5.9</v>
      </c>
      <c r="E9" s="97">
        <v>8.6999999999999993</v>
      </c>
      <c r="F9" s="100">
        <v>4.7</v>
      </c>
      <c r="G9" s="97">
        <v>0</v>
      </c>
      <c r="H9" s="97">
        <v>5.9</v>
      </c>
      <c r="I9" s="97">
        <v>5.8</v>
      </c>
      <c r="J9" s="97">
        <v>4</v>
      </c>
      <c r="K9" s="97">
        <v>0.8</v>
      </c>
      <c r="L9" s="97">
        <v>0.9</v>
      </c>
      <c r="M9" s="97">
        <v>3.9</v>
      </c>
      <c r="N9" s="97">
        <v>3.8</v>
      </c>
      <c r="O9" s="97">
        <v>3.9</v>
      </c>
      <c r="P9" s="97">
        <v>10</v>
      </c>
      <c r="Q9" s="97">
        <v>5.8</v>
      </c>
      <c r="R9" s="97">
        <v>1.8</v>
      </c>
      <c r="S9" s="97">
        <v>9.1999999999999993</v>
      </c>
    </row>
    <row r="10" spans="1:22" x14ac:dyDescent="0.2">
      <c r="A10" s="96" t="s">
        <v>81</v>
      </c>
      <c r="B10" s="97">
        <v>2.5</v>
      </c>
      <c r="C10" s="97">
        <v>1.7</v>
      </c>
      <c r="D10" s="97">
        <v>2.9</v>
      </c>
      <c r="E10" s="97">
        <v>4.2</v>
      </c>
      <c r="F10" s="100">
        <v>2.8</v>
      </c>
      <c r="G10" s="97">
        <v>5.9</v>
      </c>
      <c r="H10" s="97">
        <v>0</v>
      </c>
      <c r="I10" s="97">
        <v>0.8</v>
      </c>
      <c r="J10" s="97">
        <v>2.2000000000000002</v>
      </c>
      <c r="K10" s="97">
        <v>5.6</v>
      </c>
      <c r="L10" s="97">
        <v>5.5</v>
      </c>
      <c r="M10" s="99">
        <v>6.2</v>
      </c>
      <c r="N10" s="97">
        <v>8.9</v>
      </c>
      <c r="O10" s="99">
        <v>6.2</v>
      </c>
      <c r="P10" s="97">
        <f>8.3</f>
        <v>8.3000000000000007</v>
      </c>
      <c r="Q10" s="97">
        <v>0.8</v>
      </c>
      <c r="R10" s="97">
        <v>4.0999999999999996</v>
      </c>
      <c r="S10" s="97">
        <v>4.5999999999999996</v>
      </c>
      <c r="V10" t="s">
        <v>48</v>
      </c>
    </row>
    <row r="11" spans="1:22" x14ac:dyDescent="0.2">
      <c r="A11" s="96" t="s">
        <v>82</v>
      </c>
      <c r="B11" s="97">
        <v>2.2400000000000002</v>
      </c>
      <c r="C11" s="97">
        <v>1.7</v>
      </c>
      <c r="D11" s="97">
        <v>2.7</v>
      </c>
      <c r="E11" s="97">
        <v>4.0999999999999996</v>
      </c>
      <c r="F11" s="100">
        <v>2.5</v>
      </c>
      <c r="G11" s="97">
        <v>5.8</v>
      </c>
      <c r="H11" s="97">
        <v>0.8</v>
      </c>
      <c r="I11" s="97">
        <v>0</v>
      </c>
      <c r="J11" s="97">
        <v>1.9</v>
      </c>
      <c r="K11" s="97">
        <v>5.5</v>
      </c>
      <c r="L11" s="97">
        <v>5.4</v>
      </c>
      <c r="M11" s="99">
        <v>5.0999999999999996</v>
      </c>
      <c r="N11" s="97">
        <v>8.8000000000000007</v>
      </c>
      <c r="O11" s="99">
        <v>5.0999999999999996</v>
      </c>
      <c r="P11" s="97">
        <v>8.3000000000000007</v>
      </c>
      <c r="Q11" s="97">
        <v>0.2</v>
      </c>
      <c r="R11" s="97">
        <v>4.5</v>
      </c>
      <c r="S11" s="97">
        <v>4.8</v>
      </c>
    </row>
    <row r="12" spans="1:22" x14ac:dyDescent="0.2">
      <c r="A12" s="96" t="s">
        <v>83</v>
      </c>
      <c r="B12" s="97">
        <v>1.59</v>
      </c>
      <c r="C12" s="97">
        <v>2.1</v>
      </c>
      <c r="D12" s="97">
        <v>3.3</v>
      </c>
      <c r="E12" s="97">
        <v>5.5</v>
      </c>
      <c r="F12" s="100">
        <v>1.3</v>
      </c>
      <c r="G12" s="97">
        <v>4</v>
      </c>
      <c r="H12" s="97">
        <v>2.2000000000000002</v>
      </c>
      <c r="I12" s="97">
        <v>1.9</v>
      </c>
      <c r="J12" s="97">
        <v>0</v>
      </c>
      <c r="K12" s="97">
        <v>3.6</v>
      </c>
      <c r="L12" s="97">
        <v>3.9</v>
      </c>
      <c r="M12" s="99">
        <v>4.5999999999999996</v>
      </c>
      <c r="N12" s="97">
        <v>6.9</v>
      </c>
      <c r="O12" s="99">
        <v>4.5999999999999996</v>
      </c>
      <c r="P12" s="97">
        <v>10.4</v>
      </c>
      <c r="Q12" s="97">
        <v>1.9</v>
      </c>
      <c r="R12" s="97">
        <v>2.7</v>
      </c>
      <c r="S12" s="97">
        <v>4.5</v>
      </c>
    </row>
    <row r="13" spans="1:22" x14ac:dyDescent="0.2">
      <c r="A13" s="96" t="s">
        <v>84</v>
      </c>
      <c r="B13" s="97">
        <v>4.6900000000000004</v>
      </c>
      <c r="C13" s="97">
        <v>4.8</v>
      </c>
      <c r="D13" s="97">
        <v>5.6</v>
      </c>
      <c r="E13" s="97">
        <v>8.4</v>
      </c>
      <c r="F13" s="100">
        <v>4.4000000000000004</v>
      </c>
      <c r="G13" s="97">
        <v>0.8</v>
      </c>
      <c r="H13" s="97">
        <v>5.6</v>
      </c>
      <c r="I13" s="97">
        <v>5.5</v>
      </c>
      <c r="J13" s="97">
        <v>3.6</v>
      </c>
      <c r="K13" s="97">
        <v>0</v>
      </c>
      <c r="L13" s="97">
        <v>0.8</v>
      </c>
      <c r="M13" s="99">
        <v>3.3</v>
      </c>
      <c r="N13" s="97">
        <v>3.7</v>
      </c>
      <c r="O13" s="99">
        <v>3.3</v>
      </c>
      <c r="P13" s="97">
        <v>9.8000000000000007</v>
      </c>
      <c r="Q13" s="97">
        <v>5.5</v>
      </c>
      <c r="R13" s="97">
        <v>1.5</v>
      </c>
      <c r="S13" s="97">
        <v>8.9</v>
      </c>
    </row>
    <row r="14" spans="1:22" x14ac:dyDescent="0.2">
      <c r="A14" s="96" t="s">
        <v>85</v>
      </c>
      <c r="B14" s="97">
        <v>4.87</v>
      </c>
      <c r="C14" s="97">
        <v>5.2</v>
      </c>
      <c r="D14" s="97">
        <v>6</v>
      </c>
      <c r="E14" s="97">
        <v>8.1</v>
      </c>
      <c r="F14" s="100">
        <v>4.8</v>
      </c>
      <c r="G14" s="97">
        <v>0.9</v>
      </c>
      <c r="H14" s="97">
        <v>5.5</v>
      </c>
      <c r="I14" s="97">
        <v>5.4</v>
      </c>
      <c r="J14" s="97">
        <v>3.9</v>
      </c>
      <c r="K14" s="97">
        <v>0.8</v>
      </c>
      <c r="L14" s="97">
        <v>0</v>
      </c>
      <c r="M14" s="99">
        <v>2.9</v>
      </c>
      <c r="N14" s="97">
        <v>3.3</v>
      </c>
      <c r="O14" s="99">
        <v>2.9</v>
      </c>
      <c r="P14" s="97">
        <v>9.4</v>
      </c>
      <c r="Q14" s="97">
        <v>5.4</v>
      </c>
      <c r="R14" s="97">
        <v>1.9</v>
      </c>
      <c r="S14" s="97">
        <v>8.9</v>
      </c>
    </row>
    <row r="15" spans="1:22" x14ac:dyDescent="0.2">
      <c r="A15" s="96" t="s">
        <v>86</v>
      </c>
      <c r="B15" s="99">
        <v>5.0999999999999996</v>
      </c>
      <c r="C15" s="99">
        <v>5.2</v>
      </c>
      <c r="D15" s="99">
        <v>6.1</v>
      </c>
      <c r="E15" s="99">
        <v>4.5</v>
      </c>
      <c r="F15" s="98">
        <v>5.9</v>
      </c>
      <c r="G15" s="99">
        <v>3.9</v>
      </c>
      <c r="H15" s="99">
        <v>6.2</v>
      </c>
      <c r="I15" s="99">
        <v>5.0999999999999996</v>
      </c>
      <c r="J15" s="99">
        <v>4.5999999999999996</v>
      </c>
      <c r="K15" s="99">
        <v>3.3</v>
      </c>
      <c r="L15" s="99">
        <v>2.9</v>
      </c>
      <c r="M15" s="97">
        <v>0</v>
      </c>
      <c r="N15" s="99">
        <v>2.2999999999999998</v>
      </c>
      <c r="O15" s="99">
        <v>0.06</v>
      </c>
      <c r="P15" s="99">
        <v>7.7</v>
      </c>
      <c r="Q15" s="99">
        <v>4.9000000000000004</v>
      </c>
      <c r="R15" s="99">
        <v>2.4</v>
      </c>
      <c r="S15" s="97">
        <v>8</v>
      </c>
    </row>
    <row r="16" spans="1:22" x14ac:dyDescent="0.2">
      <c r="A16" s="96" t="s">
        <v>87</v>
      </c>
      <c r="B16" s="97">
        <v>8.1</v>
      </c>
      <c r="C16" s="97">
        <v>8.1</v>
      </c>
      <c r="D16" s="97">
        <v>8.9</v>
      </c>
      <c r="E16" s="97">
        <v>7.3</v>
      </c>
      <c r="F16" s="100">
        <v>7.7</v>
      </c>
      <c r="G16" s="97">
        <v>3.8</v>
      </c>
      <c r="H16" s="97">
        <v>8.9</v>
      </c>
      <c r="I16" s="97">
        <v>8.8000000000000007</v>
      </c>
      <c r="J16" s="97">
        <v>6.9</v>
      </c>
      <c r="K16" s="97">
        <v>3.7</v>
      </c>
      <c r="L16" s="97">
        <v>3.3</v>
      </c>
      <c r="M16" s="99">
        <v>2.2999999999999998</v>
      </c>
      <c r="N16" s="97">
        <v>0</v>
      </c>
      <c r="O16" s="99">
        <v>2.2999999999999998</v>
      </c>
      <c r="P16" s="97">
        <f>6.7</f>
        <v>6.7</v>
      </c>
      <c r="Q16" s="97">
        <v>8.8000000000000007</v>
      </c>
      <c r="R16" s="97">
        <v>4.8</v>
      </c>
      <c r="S16" s="97">
        <v>12.2</v>
      </c>
    </row>
    <row r="17" spans="1:21" x14ac:dyDescent="0.2">
      <c r="A17" s="96" t="s">
        <v>88</v>
      </c>
      <c r="B17" s="97">
        <v>5.0999999999999996</v>
      </c>
      <c r="C17" s="97">
        <v>5.0999999999999996</v>
      </c>
      <c r="D17" s="97">
        <v>6.1</v>
      </c>
      <c r="E17" s="97">
        <v>4.5</v>
      </c>
      <c r="F17" s="100">
        <v>5.9</v>
      </c>
      <c r="G17" s="97">
        <v>3.9</v>
      </c>
      <c r="H17" s="97">
        <v>6.2</v>
      </c>
      <c r="I17" s="97">
        <v>5.0999999999999996</v>
      </c>
      <c r="J17" s="97">
        <v>4.5999999999999996</v>
      </c>
      <c r="K17" s="97">
        <v>3.3</v>
      </c>
      <c r="L17" s="97">
        <v>2.9</v>
      </c>
      <c r="M17" s="99">
        <v>0.06</v>
      </c>
      <c r="N17" s="97">
        <v>2.2999999999999998</v>
      </c>
      <c r="O17" s="97">
        <v>0</v>
      </c>
      <c r="P17" s="97">
        <v>7.7</v>
      </c>
      <c r="Q17" s="97">
        <v>4.9000000000000004</v>
      </c>
      <c r="R17" s="97">
        <v>2.4</v>
      </c>
      <c r="S17" s="97">
        <v>8</v>
      </c>
    </row>
    <row r="18" spans="1:21" x14ac:dyDescent="0.2">
      <c r="A18" s="96" t="s">
        <v>89</v>
      </c>
      <c r="B18" s="97">
        <v>9.92</v>
      </c>
      <c r="C18" s="97">
        <f>8.5+0.5</f>
        <v>9</v>
      </c>
      <c r="D18" s="97">
        <f>10.03+0.5</f>
        <v>10.53</v>
      </c>
      <c r="E18" s="97">
        <f>5.81+0.5</f>
        <v>6.31</v>
      </c>
      <c r="F18" s="100">
        <v>10.3</v>
      </c>
      <c r="G18" s="97">
        <f>9.45+0.5</f>
        <v>9.9499999999999993</v>
      </c>
      <c r="H18" s="97">
        <f>7.77+0.5</f>
        <v>8.27</v>
      </c>
      <c r="I18" s="97">
        <f>7.76+0.5</f>
        <v>8.26</v>
      </c>
      <c r="J18" s="97">
        <f>9.89+0.5</f>
        <v>10.39</v>
      </c>
      <c r="K18" s="97">
        <f>9.33+0.5</f>
        <v>9.83</v>
      </c>
      <c r="L18" s="97">
        <f>8.93+0.5</f>
        <v>9.43</v>
      </c>
      <c r="M18" s="99">
        <v>7.7</v>
      </c>
      <c r="N18" s="97">
        <f>6.23+0.5</f>
        <v>6.73</v>
      </c>
      <c r="O18" s="99">
        <v>7.7</v>
      </c>
      <c r="P18" s="97">
        <v>0</v>
      </c>
      <c r="Q18" s="97">
        <v>8.3000000000000007</v>
      </c>
      <c r="R18" s="97">
        <f>10.42+0.5</f>
        <v>10.92</v>
      </c>
      <c r="S18" s="97">
        <v>10.5</v>
      </c>
    </row>
    <row r="19" spans="1:21" x14ac:dyDescent="0.2">
      <c r="A19" s="96" t="s">
        <v>90</v>
      </c>
      <c r="B19" s="97">
        <v>2</v>
      </c>
      <c r="C19" s="97">
        <v>1.7</v>
      </c>
      <c r="D19" s="97">
        <v>2.7</v>
      </c>
      <c r="E19" s="97">
        <v>4.0999999999999996</v>
      </c>
      <c r="F19" s="100">
        <v>2.5</v>
      </c>
      <c r="G19" s="97">
        <v>5.8</v>
      </c>
      <c r="H19" s="97">
        <v>0.8</v>
      </c>
      <c r="I19" s="97">
        <v>0.2</v>
      </c>
      <c r="J19" s="97">
        <v>1.9</v>
      </c>
      <c r="K19" s="97">
        <v>5.5</v>
      </c>
      <c r="L19" s="97">
        <v>5.4</v>
      </c>
      <c r="M19" s="99">
        <v>4.9000000000000004</v>
      </c>
      <c r="N19" s="97">
        <v>8.8000000000000007</v>
      </c>
      <c r="O19" s="99">
        <v>4.9000000000000004</v>
      </c>
      <c r="P19" s="97">
        <v>8.3000000000000007</v>
      </c>
      <c r="Q19" s="97">
        <v>0</v>
      </c>
      <c r="R19" s="97">
        <v>4.5</v>
      </c>
      <c r="S19" s="97">
        <v>4.8</v>
      </c>
    </row>
    <row r="20" spans="1:21" x14ac:dyDescent="0.2">
      <c r="A20" s="101" t="s">
        <v>91</v>
      </c>
      <c r="B20" s="97">
        <v>3.83</v>
      </c>
      <c r="C20" s="97">
        <v>3.8</v>
      </c>
      <c r="D20" s="97">
        <v>4.5999999999999996</v>
      </c>
      <c r="E20" s="97">
        <v>7.4</v>
      </c>
      <c r="F20" s="97">
        <v>3.4</v>
      </c>
      <c r="G20" s="97">
        <v>1.8</v>
      </c>
      <c r="H20" s="97">
        <v>4.0999999999999996</v>
      </c>
      <c r="I20" s="97">
        <v>4.5</v>
      </c>
      <c r="J20" s="97">
        <v>2.7</v>
      </c>
      <c r="K20" s="97">
        <v>1.5</v>
      </c>
      <c r="L20" s="97">
        <v>1.9</v>
      </c>
      <c r="M20" s="99">
        <v>2.4</v>
      </c>
      <c r="N20" s="97">
        <v>4.8</v>
      </c>
      <c r="O20" s="99">
        <v>2.4</v>
      </c>
      <c r="P20" s="97">
        <v>10.9</v>
      </c>
      <c r="Q20" s="97">
        <v>4.5</v>
      </c>
      <c r="R20" s="97">
        <v>0</v>
      </c>
      <c r="S20" s="97">
        <v>7.9</v>
      </c>
    </row>
    <row r="21" spans="1:21" x14ac:dyDescent="0.2">
      <c r="A21" s="101" t="s">
        <v>92</v>
      </c>
      <c r="B21" s="102">
        <v>5.05</v>
      </c>
      <c r="C21" s="102">
        <v>3.1</v>
      </c>
      <c r="D21" s="102">
        <v>3.3</v>
      </c>
      <c r="E21" s="102">
        <v>6.3</v>
      </c>
      <c r="F21" s="102">
        <v>5.0999999999999996</v>
      </c>
      <c r="G21" s="102">
        <v>9.1999999999999993</v>
      </c>
      <c r="H21" s="102">
        <v>4.5999999999999996</v>
      </c>
      <c r="I21" s="102">
        <v>4.8</v>
      </c>
      <c r="J21" s="102">
        <v>4.5</v>
      </c>
      <c r="K21" s="102">
        <v>8.9</v>
      </c>
      <c r="L21" s="102">
        <v>8.9</v>
      </c>
      <c r="M21" s="97">
        <v>8</v>
      </c>
      <c r="N21" s="102">
        <v>12.2</v>
      </c>
      <c r="O21" s="97">
        <v>8</v>
      </c>
      <c r="P21" s="102">
        <v>10.5</v>
      </c>
      <c r="Q21" s="102">
        <v>4.8</v>
      </c>
      <c r="R21" s="102">
        <v>7.9</v>
      </c>
      <c r="S21" s="102">
        <v>0</v>
      </c>
      <c r="U21" t="s">
        <v>48</v>
      </c>
    </row>
    <row r="22" spans="1:21" ht="13.5" thickBot="1" x14ac:dyDescent="0.25">
      <c r="U22" s="93" t="s">
        <v>48</v>
      </c>
    </row>
    <row r="23" spans="1:21" ht="18.75" thickBot="1" x14ac:dyDescent="0.3">
      <c r="A23" s="245" t="s">
        <v>93</v>
      </c>
      <c r="B23" s="246"/>
      <c r="C23" s="246"/>
      <c r="D23" s="246"/>
      <c r="E23" s="246"/>
      <c r="F23" s="246"/>
      <c r="G23" s="246"/>
      <c r="H23" s="246"/>
      <c r="I23" s="246"/>
      <c r="J23" s="246"/>
      <c r="K23" s="246"/>
      <c r="L23" s="246"/>
      <c r="M23" s="246"/>
      <c r="N23" s="246"/>
      <c r="O23" s="246"/>
      <c r="P23" s="246"/>
      <c r="Q23" s="246"/>
      <c r="R23" s="246"/>
      <c r="S23" s="103"/>
    </row>
    <row r="25" spans="1:21" x14ac:dyDescent="0.2">
      <c r="B25" s="95" t="s">
        <v>76</v>
      </c>
      <c r="C25" s="94" t="s">
        <v>77</v>
      </c>
      <c r="D25" s="94" t="s">
        <v>78</v>
      </c>
      <c r="E25" s="94" t="s">
        <v>79</v>
      </c>
      <c r="F25" s="94" t="s">
        <v>24</v>
      </c>
      <c r="G25" s="94" t="s">
        <v>80</v>
      </c>
      <c r="H25" s="94" t="s">
        <v>81</v>
      </c>
      <c r="I25" s="94" t="s">
        <v>82</v>
      </c>
      <c r="J25" s="94" t="s">
        <v>83</v>
      </c>
      <c r="K25" s="94" t="s">
        <v>84</v>
      </c>
      <c r="L25" s="94" t="s">
        <v>85</v>
      </c>
      <c r="M25" s="104" t="s">
        <v>86</v>
      </c>
      <c r="N25" s="94" t="s">
        <v>87</v>
      </c>
      <c r="O25" s="94" t="s">
        <v>88</v>
      </c>
      <c r="P25" s="95" t="s">
        <v>89</v>
      </c>
      <c r="Q25" s="95" t="s">
        <v>90</v>
      </c>
      <c r="R25" s="94" t="s">
        <v>91</v>
      </c>
      <c r="S25" s="94" t="s">
        <v>92</v>
      </c>
    </row>
    <row r="26" spans="1:21" x14ac:dyDescent="0.2">
      <c r="A26" s="96" t="s">
        <v>76</v>
      </c>
      <c r="B26" s="105">
        <f t="shared" ref="B26:F36" si="0">B4*2</f>
        <v>0</v>
      </c>
      <c r="C26" s="105">
        <f t="shared" si="0"/>
        <v>4.96</v>
      </c>
      <c r="D26" s="105">
        <f t="shared" si="0"/>
        <v>5.28</v>
      </c>
      <c r="E26" s="105">
        <f t="shared" si="0"/>
        <v>11.82</v>
      </c>
      <c r="F26" s="105">
        <f t="shared" si="0"/>
        <v>2.4</v>
      </c>
      <c r="G26" s="105">
        <f>+G4*2</f>
        <v>10.48</v>
      </c>
      <c r="H26" s="105">
        <f t="shared" ref="H26:L36" si="1">H4*2</f>
        <v>5.04</v>
      </c>
      <c r="I26" s="105">
        <f t="shared" si="1"/>
        <v>4.4800000000000004</v>
      </c>
      <c r="J26" s="105">
        <f t="shared" si="1"/>
        <v>3.18</v>
      </c>
      <c r="K26" s="105">
        <f t="shared" si="1"/>
        <v>9.3800000000000008</v>
      </c>
      <c r="L26" s="105">
        <f t="shared" si="1"/>
        <v>9.74</v>
      </c>
      <c r="M26" s="97">
        <f t="shared" ref="M26:M43" si="2">+M4*2</f>
        <v>10.199999999999999</v>
      </c>
      <c r="N26" s="105">
        <f t="shared" ref="N26:S36" si="3">N4*2</f>
        <v>16.2</v>
      </c>
      <c r="O26" s="105">
        <f t="shared" si="3"/>
        <v>10.199999999999999</v>
      </c>
      <c r="P26" s="105">
        <f t="shared" si="3"/>
        <v>19.84</v>
      </c>
      <c r="Q26" s="105">
        <f t="shared" si="3"/>
        <v>4</v>
      </c>
      <c r="R26" s="105">
        <f t="shared" si="3"/>
        <v>7.66</v>
      </c>
      <c r="S26" s="105">
        <f t="shared" si="3"/>
        <v>10.1</v>
      </c>
    </row>
    <row r="27" spans="1:21" x14ac:dyDescent="0.2">
      <c r="A27" s="96" t="s">
        <v>77</v>
      </c>
      <c r="B27" s="105">
        <f t="shared" si="0"/>
        <v>4.96</v>
      </c>
      <c r="C27" s="105">
        <f t="shared" si="0"/>
        <v>0</v>
      </c>
      <c r="D27" s="105">
        <f t="shared" si="0"/>
        <v>5.2</v>
      </c>
      <c r="E27" s="105">
        <f t="shared" si="0"/>
        <v>9.6</v>
      </c>
      <c r="F27" s="105">
        <f t="shared" si="0"/>
        <v>5.4</v>
      </c>
      <c r="G27" s="105">
        <f>+G5*2</f>
        <v>10.199999999999999</v>
      </c>
      <c r="H27" s="105">
        <f t="shared" si="1"/>
        <v>3.4</v>
      </c>
      <c r="I27" s="105">
        <f t="shared" si="1"/>
        <v>3.4</v>
      </c>
      <c r="J27" s="105">
        <f t="shared" si="1"/>
        <v>4.2</v>
      </c>
      <c r="K27" s="105">
        <f t="shared" si="1"/>
        <v>9.6</v>
      </c>
      <c r="L27" s="105">
        <f t="shared" si="1"/>
        <v>10.4</v>
      </c>
      <c r="M27" s="97">
        <f t="shared" si="2"/>
        <v>10.4</v>
      </c>
      <c r="N27" s="105">
        <f t="shared" si="3"/>
        <v>16.2</v>
      </c>
      <c r="O27" s="105">
        <f t="shared" si="3"/>
        <v>10.199999999999999</v>
      </c>
      <c r="P27" s="105">
        <f t="shared" si="3"/>
        <v>18</v>
      </c>
      <c r="Q27" s="105">
        <f t="shared" si="3"/>
        <v>3.4</v>
      </c>
      <c r="R27" s="105">
        <f t="shared" si="3"/>
        <v>7.6</v>
      </c>
      <c r="S27" s="105">
        <f t="shared" si="3"/>
        <v>6.2</v>
      </c>
    </row>
    <row r="28" spans="1:21" x14ac:dyDescent="0.2">
      <c r="A28" s="96" t="s">
        <v>78</v>
      </c>
      <c r="B28" s="105">
        <f t="shared" si="0"/>
        <v>5.28</v>
      </c>
      <c r="C28" s="105">
        <f t="shared" si="0"/>
        <v>5.2</v>
      </c>
      <c r="D28" s="105">
        <f t="shared" si="0"/>
        <v>0</v>
      </c>
      <c r="E28" s="105">
        <f t="shared" si="0"/>
        <v>12.6</v>
      </c>
      <c r="F28" s="105">
        <f t="shared" si="0"/>
        <v>6.4</v>
      </c>
      <c r="G28" s="105">
        <f>+G6*2</f>
        <v>11.8</v>
      </c>
      <c r="H28" s="105">
        <f t="shared" si="1"/>
        <v>5.8</v>
      </c>
      <c r="I28" s="105">
        <f t="shared" si="1"/>
        <v>5.4</v>
      </c>
      <c r="J28" s="105">
        <f t="shared" si="1"/>
        <v>6.6</v>
      </c>
      <c r="K28" s="105">
        <f t="shared" si="1"/>
        <v>11.2</v>
      </c>
      <c r="L28" s="105">
        <f t="shared" si="1"/>
        <v>12</v>
      </c>
      <c r="M28" s="97">
        <f t="shared" si="2"/>
        <v>12.2</v>
      </c>
      <c r="N28" s="105">
        <f t="shared" si="3"/>
        <v>17.8</v>
      </c>
      <c r="O28" s="105">
        <f t="shared" si="3"/>
        <v>12.2</v>
      </c>
      <c r="P28" s="105">
        <f t="shared" si="3"/>
        <v>21</v>
      </c>
      <c r="Q28" s="105">
        <f t="shared" si="3"/>
        <v>5.4</v>
      </c>
      <c r="R28" s="105">
        <f t="shared" si="3"/>
        <v>9.1999999999999993</v>
      </c>
      <c r="S28" s="105">
        <f t="shared" si="3"/>
        <v>6.6</v>
      </c>
    </row>
    <row r="29" spans="1:21" x14ac:dyDescent="0.2">
      <c r="A29" s="96" t="s">
        <v>79</v>
      </c>
      <c r="B29" s="105">
        <f t="shared" si="0"/>
        <v>11.82</v>
      </c>
      <c r="C29" s="105">
        <f t="shared" si="0"/>
        <v>9.6</v>
      </c>
      <c r="D29" s="105">
        <f t="shared" si="0"/>
        <v>12.6</v>
      </c>
      <c r="E29" s="105">
        <f t="shared" si="0"/>
        <v>0</v>
      </c>
      <c r="F29" s="105">
        <f t="shared" si="0"/>
        <v>12.2</v>
      </c>
      <c r="G29" s="105">
        <f>+G7*2</f>
        <v>17.399999999999999</v>
      </c>
      <c r="H29" s="105">
        <f t="shared" si="1"/>
        <v>8.4</v>
      </c>
      <c r="I29" s="105">
        <f t="shared" si="1"/>
        <v>8.1999999999999993</v>
      </c>
      <c r="J29" s="105">
        <f t="shared" si="1"/>
        <v>11</v>
      </c>
      <c r="K29" s="105">
        <f t="shared" si="1"/>
        <v>16.8</v>
      </c>
      <c r="L29" s="105">
        <f t="shared" si="1"/>
        <v>16.2</v>
      </c>
      <c r="M29" s="97">
        <f t="shared" si="2"/>
        <v>9</v>
      </c>
      <c r="N29" s="105">
        <f t="shared" si="3"/>
        <v>14.6</v>
      </c>
      <c r="O29" s="105">
        <f t="shared" si="3"/>
        <v>9</v>
      </c>
      <c r="P29" s="105">
        <f t="shared" si="3"/>
        <v>12.6</v>
      </c>
      <c r="Q29" s="105">
        <f t="shared" si="3"/>
        <v>8.1999999999999993</v>
      </c>
      <c r="R29" s="105">
        <f t="shared" si="3"/>
        <v>14.8</v>
      </c>
      <c r="S29" s="105">
        <f t="shared" si="3"/>
        <v>12.6</v>
      </c>
    </row>
    <row r="30" spans="1:21" x14ac:dyDescent="0.2">
      <c r="A30" s="96" t="s">
        <v>24</v>
      </c>
      <c r="B30" s="105">
        <f t="shared" si="0"/>
        <v>2.4</v>
      </c>
      <c r="C30" s="105">
        <f t="shared" si="0"/>
        <v>5.4</v>
      </c>
      <c r="D30" s="105">
        <f t="shared" si="0"/>
        <v>6.4</v>
      </c>
      <c r="E30" s="105">
        <f t="shared" si="0"/>
        <v>12.2</v>
      </c>
      <c r="F30" s="105">
        <f t="shared" si="0"/>
        <v>0</v>
      </c>
      <c r="G30" s="105">
        <f>+G8*2</f>
        <v>9.4</v>
      </c>
      <c r="H30" s="105">
        <f t="shared" si="1"/>
        <v>5.6</v>
      </c>
      <c r="I30" s="105">
        <f t="shared" si="1"/>
        <v>5</v>
      </c>
      <c r="J30" s="105">
        <f t="shared" si="1"/>
        <v>2.6</v>
      </c>
      <c r="K30" s="105">
        <f t="shared" si="1"/>
        <v>8.8000000000000007</v>
      </c>
      <c r="L30" s="105">
        <f t="shared" si="1"/>
        <v>9.6</v>
      </c>
      <c r="M30" s="97">
        <f t="shared" si="2"/>
        <v>11.8</v>
      </c>
      <c r="N30" s="105">
        <f t="shared" si="3"/>
        <v>15.4</v>
      </c>
      <c r="O30" s="105">
        <f t="shared" si="3"/>
        <v>11.8</v>
      </c>
      <c r="P30" s="105">
        <f t="shared" si="3"/>
        <v>20.56</v>
      </c>
      <c r="Q30" s="105">
        <f t="shared" si="3"/>
        <v>5</v>
      </c>
      <c r="R30" s="105">
        <f t="shared" si="3"/>
        <v>6.8</v>
      </c>
      <c r="S30" s="105">
        <f t="shared" si="3"/>
        <v>10.199999999999999</v>
      </c>
      <c r="U30" t="s">
        <v>48</v>
      </c>
    </row>
    <row r="31" spans="1:21" x14ac:dyDescent="0.2">
      <c r="A31" s="96" t="s">
        <v>80</v>
      </c>
      <c r="B31" s="105">
        <f t="shared" si="0"/>
        <v>10.48</v>
      </c>
      <c r="C31" s="105">
        <f t="shared" si="0"/>
        <v>10.199999999999999</v>
      </c>
      <c r="D31" s="105">
        <f t="shared" si="0"/>
        <v>11.8</v>
      </c>
      <c r="E31" s="105">
        <f t="shared" si="0"/>
        <v>17.399999999999999</v>
      </c>
      <c r="F31" s="105">
        <f t="shared" si="0"/>
        <v>9.4</v>
      </c>
      <c r="G31" s="105">
        <v>0</v>
      </c>
      <c r="H31" s="105">
        <f t="shared" si="1"/>
        <v>11.8</v>
      </c>
      <c r="I31" s="105">
        <f t="shared" si="1"/>
        <v>11.6</v>
      </c>
      <c r="J31" s="105">
        <f t="shared" si="1"/>
        <v>8</v>
      </c>
      <c r="K31" s="105">
        <f t="shared" si="1"/>
        <v>1.6</v>
      </c>
      <c r="L31" s="105">
        <f t="shared" si="1"/>
        <v>1.8</v>
      </c>
      <c r="M31" s="97">
        <f t="shared" si="2"/>
        <v>7.8</v>
      </c>
      <c r="N31" s="105">
        <f t="shared" si="3"/>
        <v>7.6</v>
      </c>
      <c r="O31" s="105">
        <f t="shared" si="3"/>
        <v>7.8</v>
      </c>
      <c r="P31" s="105">
        <f t="shared" si="3"/>
        <v>20</v>
      </c>
      <c r="Q31" s="105">
        <f t="shared" si="3"/>
        <v>11.6</v>
      </c>
      <c r="R31" s="105">
        <f t="shared" si="3"/>
        <v>3.6</v>
      </c>
      <c r="S31" s="105">
        <f t="shared" si="3"/>
        <v>18.399999999999999</v>
      </c>
    </row>
    <row r="32" spans="1:21" x14ac:dyDescent="0.2">
      <c r="A32" s="96" t="s">
        <v>81</v>
      </c>
      <c r="B32" s="105">
        <f t="shared" si="0"/>
        <v>5</v>
      </c>
      <c r="C32" s="105">
        <f t="shared" si="0"/>
        <v>3.4</v>
      </c>
      <c r="D32" s="105">
        <f t="shared" si="0"/>
        <v>5.8</v>
      </c>
      <c r="E32" s="105">
        <f t="shared" si="0"/>
        <v>8.4</v>
      </c>
      <c r="F32" s="105">
        <f t="shared" si="0"/>
        <v>5.6</v>
      </c>
      <c r="G32" s="105">
        <f>+G10*2</f>
        <v>11.8</v>
      </c>
      <c r="H32" s="105">
        <f t="shared" si="1"/>
        <v>0</v>
      </c>
      <c r="I32" s="105">
        <f t="shared" si="1"/>
        <v>1.6</v>
      </c>
      <c r="J32" s="105">
        <f t="shared" si="1"/>
        <v>4.4000000000000004</v>
      </c>
      <c r="K32" s="105">
        <f t="shared" si="1"/>
        <v>11.2</v>
      </c>
      <c r="L32" s="105">
        <f t="shared" si="1"/>
        <v>11</v>
      </c>
      <c r="M32" s="97">
        <f t="shared" si="2"/>
        <v>12.4</v>
      </c>
      <c r="N32" s="105">
        <f t="shared" si="3"/>
        <v>17.8</v>
      </c>
      <c r="O32" s="105">
        <f t="shared" si="3"/>
        <v>12.4</v>
      </c>
      <c r="P32" s="105">
        <f t="shared" si="3"/>
        <v>16.600000000000001</v>
      </c>
      <c r="Q32" s="105">
        <f t="shared" si="3"/>
        <v>1.6</v>
      </c>
      <c r="R32" s="105">
        <f t="shared" si="3"/>
        <v>8.1999999999999993</v>
      </c>
      <c r="S32" s="105">
        <f t="shared" si="3"/>
        <v>9.1999999999999993</v>
      </c>
    </row>
    <row r="33" spans="1:19" x14ac:dyDescent="0.2">
      <c r="A33" s="96" t="s">
        <v>82</v>
      </c>
      <c r="B33" s="105">
        <f t="shared" si="0"/>
        <v>4.4800000000000004</v>
      </c>
      <c r="C33" s="105">
        <f t="shared" si="0"/>
        <v>3.4</v>
      </c>
      <c r="D33" s="105">
        <f t="shared" si="0"/>
        <v>5.4</v>
      </c>
      <c r="E33" s="105">
        <f t="shared" si="0"/>
        <v>8.1999999999999993</v>
      </c>
      <c r="F33" s="105">
        <f t="shared" si="0"/>
        <v>5</v>
      </c>
      <c r="G33" s="105">
        <f>+G11*2</f>
        <v>11.6</v>
      </c>
      <c r="H33" s="105">
        <f t="shared" si="1"/>
        <v>1.6</v>
      </c>
      <c r="I33" s="105">
        <f t="shared" si="1"/>
        <v>0</v>
      </c>
      <c r="J33" s="105">
        <f t="shared" si="1"/>
        <v>3.8</v>
      </c>
      <c r="K33" s="105">
        <f t="shared" si="1"/>
        <v>11</v>
      </c>
      <c r="L33" s="105">
        <f t="shared" si="1"/>
        <v>10.8</v>
      </c>
      <c r="M33" s="97">
        <f t="shared" si="2"/>
        <v>10.199999999999999</v>
      </c>
      <c r="N33" s="105">
        <f t="shared" si="3"/>
        <v>17.600000000000001</v>
      </c>
      <c r="O33" s="105">
        <f t="shared" si="3"/>
        <v>10.199999999999999</v>
      </c>
      <c r="P33" s="105">
        <f t="shared" si="3"/>
        <v>16.600000000000001</v>
      </c>
      <c r="Q33" s="105">
        <f t="shared" si="3"/>
        <v>0.4</v>
      </c>
      <c r="R33" s="105">
        <f t="shared" si="3"/>
        <v>9</v>
      </c>
      <c r="S33" s="105">
        <f t="shared" si="3"/>
        <v>9.6</v>
      </c>
    </row>
    <row r="34" spans="1:19" x14ac:dyDescent="0.2">
      <c r="A34" s="96" t="s">
        <v>83</v>
      </c>
      <c r="B34" s="105">
        <f t="shared" si="0"/>
        <v>3.18</v>
      </c>
      <c r="C34" s="105">
        <f t="shared" si="0"/>
        <v>4.2</v>
      </c>
      <c r="D34" s="105">
        <f t="shared" si="0"/>
        <v>6.6</v>
      </c>
      <c r="E34" s="105">
        <f t="shared" si="0"/>
        <v>11</v>
      </c>
      <c r="F34" s="105">
        <f t="shared" si="0"/>
        <v>2.6</v>
      </c>
      <c r="G34" s="105">
        <f>+G12*2</f>
        <v>8</v>
      </c>
      <c r="H34" s="105">
        <f t="shared" si="1"/>
        <v>4.4000000000000004</v>
      </c>
      <c r="I34" s="105">
        <f t="shared" si="1"/>
        <v>3.8</v>
      </c>
      <c r="J34" s="105">
        <f t="shared" si="1"/>
        <v>0</v>
      </c>
      <c r="K34" s="105">
        <f t="shared" si="1"/>
        <v>7.2</v>
      </c>
      <c r="L34" s="105">
        <f t="shared" si="1"/>
        <v>7.8</v>
      </c>
      <c r="M34" s="97">
        <f t="shared" si="2"/>
        <v>9.1999999999999993</v>
      </c>
      <c r="N34" s="105">
        <f t="shared" si="3"/>
        <v>13.8</v>
      </c>
      <c r="O34" s="105">
        <f t="shared" si="3"/>
        <v>9.1999999999999993</v>
      </c>
      <c r="P34" s="105">
        <f t="shared" si="3"/>
        <v>20.8</v>
      </c>
      <c r="Q34" s="105">
        <f t="shared" si="3"/>
        <v>3.8</v>
      </c>
      <c r="R34" s="105">
        <f t="shared" si="3"/>
        <v>5.4</v>
      </c>
      <c r="S34" s="105">
        <f t="shared" si="3"/>
        <v>9</v>
      </c>
    </row>
    <row r="35" spans="1:19" x14ac:dyDescent="0.2">
      <c r="A35" s="96" t="s">
        <v>84</v>
      </c>
      <c r="B35" s="105">
        <f t="shared" si="0"/>
        <v>9.3800000000000008</v>
      </c>
      <c r="C35" s="105">
        <f t="shared" si="0"/>
        <v>9.6</v>
      </c>
      <c r="D35" s="105">
        <f t="shared" si="0"/>
        <v>11.2</v>
      </c>
      <c r="E35" s="105">
        <f t="shared" si="0"/>
        <v>16.8</v>
      </c>
      <c r="F35" s="105">
        <f t="shared" si="0"/>
        <v>8.8000000000000007</v>
      </c>
      <c r="G35" s="105">
        <f>+G13*2</f>
        <v>1.6</v>
      </c>
      <c r="H35" s="105">
        <f t="shared" si="1"/>
        <v>11.2</v>
      </c>
      <c r="I35" s="105">
        <f t="shared" si="1"/>
        <v>11</v>
      </c>
      <c r="J35" s="105">
        <f t="shared" si="1"/>
        <v>7.2</v>
      </c>
      <c r="K35" s="105">
        <f t="shared" si="1"/>
        <v>0</v>
      </c>
      <c r="L35" s="105">
        <f t="shared" si="1"/>
        <v>1.6</v>
      </c>
      <c r="M35" s="97">
        <f t="shared" si="2"/>
        <v>6.6</v>
      </c>
      <c r="N35" s="105">
        <f t="shared" si="3"/>
        <v>7.4</v>
      </c>
      <c r="O35" s="105">
        <f t="shared" si="3"/>
        <v>6.6</v>
      </c>
      <c r="P35" s="105">
        <f t="shared" si="3"/>
        <v>19.600000000000001</v>
      </c>
      <c r="Q35" s="105">
        <f t="shared" si="3"/>
        <v>11</v>
      </c>
      <c r="R35" s="105">
        <f t="shared" si="3"/>
        <v>3</v>
      </c>
      <c r="S35" s="105">
        <f t="shared" si="3"/>
        <v>17.8</v>
      </c>
    </row>
    <row r="36" spans="1:19" x14ac:dyDescent="0.2">
      <c r="A36" s="96" t="s">
        <v>85</v>
      </c>
      <c r="B36" s="105">
        <f t="shared" si="0"/>
        <v>9.74</v>
      </c>
      <c r="C36" s="105">
        <f t="shared" si="0"/>
        <v>10.4</v>
      </c>
      <c r="D36" s="105">
        <f t="shared" si="0"/>
        <v>12</v>
      </c>
      <c r="E36" s="105">
        <f t="shared" si="0"/>
        <v>16.2</v>
      </c>
      <c r="F36" s="105">
        <f t="shared" si="0"/>
        <v>9.6</v>
      </c>
      <c r="G36" s="105">
        <f>+G14*2</f>
        <v>1.8</v>
      </c>
      <c r="H36" s="105">
        <f t="shared" si="1"/>
        <v>11</v>
      </c>
      <c r="I36" s="105">
        <f t="shared" si="1"/>
        <v>10.8</v>
      </c>
      <c r="J36" s="105">
        <f t="shared" si="1"/>
        <v>7.8</v>
      </c>
      <c r="K36" s="105">
        <f t="shared" si="1"/>
        <v>1.6</v>
      </c>
      <c r="L36" s="105">
        <f t="shared" si="1"/>
        <v>0</v>
      </c>
      <c r="M36" s="97">
        <f t="shared" si="2"/>
        <v>5.8</v>
      </c>
      <c r="N36" s="105">
        <f t="shared" si="3"/>
        <v>6.6</v>
      </c>
      <c r="O36" s="105">
        <f t="shared" si="3"/>
        <v>5.8</v>
      </c>
      <c r="P36" s="105">
        <f t="shared" si="3"/>
        <v>18.8</v>
      </c>
      <c r="Q36" s="105">
        <f t="shared" si="3"/>
        <v>10.8</v>
      </c>
      <c r="R36" s="105">
        <f t="shared" si="3"/>
        <v>3.8</v>
      </c>
      <c r="S36" s="105">
        <f t="shared" si="3"/>
        <v>17.8</v>
      </c>
    </row>
    <row r="37" spans="1:19" x14ac:dyDescent="0.2">
      <c r="A37" s="96" t="s">
        <v>86</v>
      </c>
      <c r="B37" s="105">
        <v>10.52</v>
      </c>
      <c r="C37" s="105">
        <v>11.4</v>
      </c>
      <c r="D37" s="105">
        <v>13</v>
      </c>
      <c r="E37" s="105">
        <v>8.8000000000000007</v>
      </c>
      <c r="F37" s="105">
        <v>11.8</v>
      </c>
      <c r="G37" s="105">
        <v>7.8</v>
      </c>
      <c r="H37" s="105">
        <v>10</v>
      </c>
      <c r="I37" s="105">
        <v>11.2</v>
      </c>
      <c r="J37" s="105">
        <v>10.4</v>
      </c>
      <c r="K37" s="105">
        <v>7.6</v>
      </c>
      <c r="L37" s="105">
        <v>8.6</v>
      </c>
      <c r="M37" s="97">
        <f t="shared" si="2"/>
        <v>0</v>
      </c>
      <c r="N37" s="105">
        <v>5.8</v>
      </c>
      <c r="O37" s="105">
        <v>0</v>
      </c>
      <c r="P37" s="105">
        <v>17</v>
      </c>
      <c r="Q37" s="105">
        <v>11.2</v>
      </c>
      <c r="R37" s="105">
        <v>6</v>
      </c>
      <c r="S37" s="105">
        <v>16.8</v>
      </c>
    </row>
    <row r="38" spans="1:19" x14ac:dyDescent="0.2">
      <c r="A38" s="96" t="s">
        <v>87</v>
      </c>
      <c r="B38" s="105">
        <f t="shared" ref="B38:F43" si="4">B16*2</f>
        <v>16.2</v>
      </c>
      <c r="C38" s="105">
        <f t="shared" si="4"/>
        <v>16.2</v>
      </c>
      <c r="D38" s="105">
        <f t="shared" si="4"/>
        <v>17.8</v>
      </c>
      <c r="E38" s="105">
        <f t="shared" si="4"/>
        <v>14.6</v>
      </c>
      <c r="F38" s="105">
        <f t="shared" si="4"/>
        <v>15.4</v>
      </c>
      <c r="G38" s="105">
        <f t="shared" ref="G38:G43" si="5">+G16*2</f>
        <v>7.6</v>
      </c>
      <c r="H38" s="105">
        <f t="shared" ref="H38:L43" si="6">H16*2</f>
        <v>17.8</v>
      </c>
      <c r="I38" s="105">
        <f t="shared" si="6"/>
        <v>17.600000000000001</v>
      </c>
      <c r="J38" s="105">
        <f t="shared" si="6"/>
        <v>13.8</v>
      </c>
      <c r="K38" s="105">
        <f t="shared" si="6"/>
        <v>7.4</v>
      </c>
      <c r="L38" s="105">
        <f t="shared" si="6"/>
        <v>6.6</v>
      </c>
      <c r="M38" s="97">
        <f t="shared" si="2"/>
        <v>4.5999999999999996</v>
      </c>
      <c r="N38" s="105">
        <f t="shared" ref="N38:S43" si="7">N16*2</f>
        <v>0</v>
      </c>
      <c r="O38" s="105">
        <f t="shared" si="7"/>
        <v>4.5999999999999996</v>
      </c>
      <c r="P38" s="105">
        <f t="shared" si="7"/>
        <v>13.4</v>
      </c>
      <c r="Q38" s="105">
        <f t="shared" si="7"/>
        <v>17.600000000000001</v>
      </c>
      <c r="R38" s="105">
        <f t="shared" si="7"/>
        <v>9.6</v>
      </c>
      <c r="S38" s="105">
        <f t="shared" si="7"/>
        <v>24.4</v>
      </c>
    </row>
    <row r="39" spans="1:19" x14ac:dyDescent="0.2">
      <c r="A39" s="96" t="s">
        <v>88</v>
      </c>
      <c r="B39" s="105">
        <f t="shared" si="4"/>
        <v>10.199999999999999</v>
      </c>
      <c r="C39" s="105">
        <f t="shared" si="4"/>
        <v>10.199999999999999</v>
      </c>
      <c r="D39" s="105">
        <f t="shared" si="4"/>
        <v>12.2</v>
      </c>
      <c r="E39" s="105">
        <f t="shared" si="4"/>
        <v>9</v>
      </c>
      <c r="F39" s="105">
        <f t="shared" si="4"/>
        <v>11.8</v>
      </c>
      <c r="G39" s="105">
        <f t="shared" si="5"/>
        <v>7.8</v>
      </c>
      <c r="H39" s="105">
        <f t="shared" si="6"/>
        <v>12.4</v>
      </c>
      <c r="I39" s="105">
        <f t="shared" si="6"/>
        <v>10.199999999999999</v>
      </c>
      <c r="J39" s="105">
        <f t="shared" si="6"/>
        <v>9.1999999999999993</v>
      </c>
      <c r="K39" s="105">
        <f t="shared" si="6"/>
        <v>6.6</v>
      </c>
      <c r="L39" s="105">
        <f t="shared" si="6"/>
        <v>5.8</v>
      </c>
      <c r="M39" s="97">
        <f t="shared" si="2"/>
        <v>0.12</v>
      </c>
      <c r="N39" s="105">
        <f t="shared" si="7"/>
        <v>4.5999999999999996</v>
      </c>
      <c r="O39" s="105">
        <f t="shared" si="7"/>
        <v>0</v>
      </c>
      <c r="P39" s="105">
        <f t="shared" si="7"/>
        <v>15.4</v>
      </c>
      <c r="Q39" s="105">
        <f t="shared" si="7"/>
        <v>9.8000000000000007</v>
      </c>
      <c r="R39" s="105">
        <f t="shared" si="7"/>
        <v>4.8</v>
      </c>
      <c r="S39" s="105">
        <f t="shared" si="7"/>
        <v>16</v>
      </c>
    </row>
    <row r="40" spans="1:19" x14ac:dyDescent="0.2">
      <c r="A40" s="96" t="s">
        <v>89</v>
      </c>
      <c r="B40" s="105">
        <f t="shared" si="4"/>
        <v>19.84</v>
      </c>
      <c r="C40" s="105">
        <f t="shared" si="4"/>
        <v>18</v>
      </c>
      <c r="D40" s="105">
        <f t="shared" si="4"/>
        <v>21.06</v>
      </c>
      <c r="E40" s="105">
        <f t="shared" si="4"/>
        <v>12.62</v>
      </c>
      <c r="F40" s="105">
        <f t="shared" si="4"/>
        <v>20.6</v>
      </c>
      <c r="G40" s="105">
        <f t="shared" si="5"/>
        <v>19.899999999999999</v>
      </c>
      <c r="H40" s="105">
        <f t="shared" si="6"/>
        <v>16.54</v>
      </c>
      <c r="I40" s="105">
        <f t="shared" si="6"/>
        <v>16.52</v>
      </c>
      <c r="J40" s="105">
        <f t="shared" si="6"/>
        <v>20.78</v>
      </c>
      <c r="K40" s="105">
        <f t="shared" si="6"/>
        <v>19.66</v>
      </c>
      <c r="L40" s="105">
        <f t="shared" si="6"/>
        <v>18.86</v>
      </c>
      <c r="M40" s="97">
        <f t="shared" si="2"/>
        <v>15.4</v>
      </c>
      <c r="N40" s="105">
        <f t="shared" si="7"/>
        <v>13.46</v>
      </c>
      <c r="O40" s="105">
        <f t="shared" si="7"/>
        <v>15.4</v>
      </c>
      <c r="P40" s="105">
        <f t="shared" si="7"/>
        <v>0</v>
      </c>
      <c r="Q40" s="105">
        <f t="shared" si="7"/>
        <v>16.600000000000001</v>
      </c>
      <c r="R40" s="105">
        <f t="shared" si="7"/>
        <v>21.84</v>
      </c>
      <c r="S40" s="105">
        <f t="shared" si="7"/>
        <v>21</v>
      </c>
    </row>
    <row r="41" spans="1:19" x14ac:dyDescent="0.2">
      <c r="A41" s="96" t="s">
        <v>90</v>
      </c>
      <c r="B41" s="105">
        <f t="shared" si="4"/>
        <v>4</v>
      </c>
      <c r="C41" s="105">
        <f t="shared" si="4"/>
        <v>3.4</v>
      </c>
      <c r="D41" s="105">
        <f t="shared" si="4"/>
        <v>5.4</v>
      </c>
      <c r="E41" s="105">
        <f t="shared" si="4"/>
        <v>8.1999999999999993</v>
      </c>
      <c r="F41" s="105">
        <f t="shared" si="4"/>
        <v>5</v>
      </c>
      <c r="G41" s="105">
        <f t="shared" si="5"/>
        <v>11.6</v>
      </c>
      <c r="H41" s="105">
        <f t="shared" si="6"/>
        <v>1.6</v>
      </c>
      <c r="I41" s="105">
        <f t="shared" si="6"/>
        <v>0.4</v>
      </c>
      <c r="J41" s="105">
        <f t="shared" si="6"/>
        <v>3.8</v>
      </c>
      <c r="K41" s="105">
        <f t="shared" si="6"/>
        <v>11</v>
      </c>
      <c r="L41" s="105">
        <f t="shared" si="6"/>
        <v>10.8</v>
      </c>
      <c r="M41" s="97">
        <f t="shared" si="2"/>
        <v>9.8000000000000007</v>
      </c>
      <c r="N41" s="105">
        <f t="shared" si="7"/>
        <v>17.600000000000001</v>
      </c>
      <c r="O41" s="105">
        <f t="shared" si="7"/>
        <v>9.8000000000000007</v>
      </c>
      <c r="P41" s="105">
        <f t="shared" si="7"/>
        <v>16.600000000000001</v>
      </c>
      <c r="Q41" s="105">
        <f t="shared" si="7"/>
        <v>0</v>
      </c>
      <c r="R41" s="105">
        <f t="shared" si="7"/>
        <v>9</v>
      </c>
      <c r="S41" s="105">
        <f t="shared" si="7"/>
        <v>9.6</v>
      </c>
    </row>
    <row r="42" spans="1:19" s="106" customFormat="1" x14ac:dyDescent="0.2">
      <c r="A42" s="101" t="s">
        <v>91</v>
      </c>
      <c r="B42" s="105">
        <f t="shared" si="4"/>
        <v>7.66</v>
      </c>
      <c r="C42" s="105">
        <f t="shared" si="4"/>
        <v>7.6</v>
      </c>
      <c r="D42" s="105">
        <f t="shared" si="4"/>
        <v>9.1999999999999993</v>
      </c>
      <c r="E42" s="105">
        <f t="shared" si="4"/>
        <v>14.8</v>
      </c>
      <c r="F42" s="105">
        <f t="shared" si="4"/>
        <v>6.8</v>
      </c>
      <c r="G42" s="105">
        <f t="shared" si="5"/>
        <v>3.6</v>
      </c>
      <c r="H42" s="105">
        <f t="shared" si="6"/>
        <v>8.1999999999999993</v>
      </c>
      <c r="I42" s="105">
        <f t="shared" si="6"/>
        <v>9</v>
      </c>
      <c r="J42" s="105">
        <f t="shared" si="6"/>
        <v>5.4</v>
      </c>
      <c r="K42" s="105">
        <f t="shared" si="6"/>
        <v>3</v>
      </c>
      <c r="L42" s="105">
        <f t="shared" si="6"/>
        <v>3.8</v>
      </c>
      <c r="M42" s="97">
        <f t="shared" si="2"/>
        <v>4.8</v>
      </c>
      <c r="N42" s="105">
        <f t="shared" si="7"/>
        <v>9.6</v>
      </c>
      <c r="O42" s="105">
        <f t="shared" si="7"/>
        <v>4.8</v>
      </c>
      <c r="P42" s="105">
        <f t="shared" si="7"/>
        <v>21.8</v>
      </c>
      <c r="Q42" s="105">
        <f t="shared" si="7"/>
        <v>9</v>
      </c>
      <c r="R42" s="105">
        <f t="shared" si="7"/>
        <v>0</v>
      </c>
      <c r="S42" s="105">
        <f t="shared" si="7"/>
        <v>15.8</v>
      </c>
    </row>
    <row r="43" spans="1:19" s="106" customFormat="1" x14ac:dyDescent="0.2">
      <c r="A43" s="107" t="s">
        <v>92</v>
      </c>
      <c r="B43" s="105">
        <f t="shared" si="4"/>
        <v>10.1</v>
      </c>
      <c r="C43" s="105">
        <f t="shared" si="4"/>
        <v>6.2</v>
      </c>
      <c r="D43" s="105">
        <f t="shared" si="4"/>
        <v>6.6</v>
      </c>
      <c r="E43" s="105">
        <f t="shared" si="4"/>
        <v>12.6</v>
      </c>
      <c r="F43" s="105">
        <f t="shared" si="4"/>
        <v>10.199999999999999</v>
      </c>
      <c r="G43" s="105">
        <f t="shared" si="5"/>
        <v>18.399999999999999</v>
      </c>
      <c r="H43" s="105">
        <f t="shared" si="6"/>
        <v>9.1999999999999993</v>
      </c>
      <c r="I43" s="105">
        <f t="shared" si="6"/>
        <v>9.6</v>
      </c>
      <c r="J43" s="105">
        <f t="shared" si="6"/>
        <v>9</v>
      </c>
      <c r="K43" s="105">
        <f t="shared" si="6"/>
        <v>17.8</v>
      </c>
      <c r="L43" s="105">
        <f t="shared" si="6"/>
        <v>17.8</v>
      </c>
      <c r="M43" s="97">
        <f t="shared" si="2"/>
        <v>16</v>
      </c>
      <c r="N43" s="105">
        <f t="shared" si="7"/>
        <v>24.4</v>
      </c>
      <c r="O43" s="105">
        <f t="shared" si="7"/>
        <v>16</v>
      </c>
      <c r="P43" s="105">
        <f t="shared" si="7"/>
        <v>21</v>
      </c>
      <c r="Q43" s="105">
        <f t="shared" si="7"/>
        <v>9.6</v>
      </c>
      <c r="R43" s="105">
        <f t="shared" si="7"/>
        <v>15.8</v>
      </c>
      <c r="S43" s="105">
        <f t="shared" si="7"/>
        <v>0</v>
      </c>
    </row>
    <row r="45" spans="1:19" ht="20.25" x14ac:dyDescent="0.3">
      <c r="A45" s="247" t="s">
        <v>94</v>
      </c>
      <c r="B45" s="247"/>
      <c r="C45" s="247"/>
      <c r="D45" s="247"/>
    </row>
    <row r="46" spans="1:19" x14ac:dyDescent="0.2">
      <c r="F46" t="s">
        <v>48</v>
      </c>
      <c r="I46" t="s">
        <v>48</v>
      </c>
    </row>
    <row r="47" spans="1:19" x14ac:dyDescent="0.2">
      <c r="A47" t="s">
        <v>76</v>
      </c>
      <c r="B47" s="34" t="s">
        <v>95</v>
      </c>
      <c r="C47" s="34"/>
      <c r="D47" s="34"/>
      <c r="E47" s="34"/>
    </row>
    <row r="48" spans="1:19" x14ac:dyDescent="0.2">
      <c r="A48" t="s">
        <v>77</v>
      </c>
      <c r="B48" s="34" t="s">
        <v>11</v>
      </c>
      <c r="C48" s="34"/>
      <c r="D48" s="34"/>
      <c r="E48" s="34"/>
    </row>
    <row r="49" spans="1:5" x14ac:dyDescent="0.2">
      <c r="A49" t="s">
        <v>78</v>
      </c>
      <c r="B49" s="34" t="s">
        <v>5</v>
      </c>
      <c r="C49" s="34"/>
      <c r="D49" s="34"/>
      <c r="E49" s="34"/>
    </row>
    <row r="50" spans="1:5" x14ac:dyDescent="0.2">
      <c r="A50" t="s">
        <v>79</v>
      </c>
      <c r="B50" s="34" t="s">
        <v>9</v>
      </c>
      <c r="C50" s="34"/>
      <c r="D50" s="34"/>
      <c r="E50" s="34"/>
    </row>
    <row r="51" spans="1:5" x14ac:dyDescent="0.2">
      <c r="A51" t="s">
        <v>24</v>
      </c>
      <c r="B51" s="34" t="s">
        <v>25</v>
      </c>
      <c r="C51" s="34"/>
      <c r="D51" s="34"/>
      <c r="E51" s="34"/>
    </row>
    <row r="52" spans="1:5" x14ac:dyDescent="0.2">
      <c r="A52" t="s">
        <v>80</v>
      </c>
      <c r="B52" s="34" t="s">
        <v>0</v>
      </c>
      <c r="C52" s="34"/>
      <c r="D52" s="34"/>
      <c r="E52" s="34"/>
    </row>
    <row r="53" spans="1:5" x14ac:dyDescent="0.2">
      <c r="A53" t="s">
        <v>81</v>
      </c>
      <c r="B53" s="34" t="s">
        <v>2</v>
      </c>
      <c r="C53" s="34"/>
      <c r="D53" s="34"/>
      <c r="E53" s="34"/>
    </row>
    <row r="54" spans="1:5" x14ac:dyDescent="0.2">
      <c r="A54" t="s">
        <v>82</v>
      </c>
      <c r="B54" s="34" t="s">
        <v>1</v>
      </c>
      <c r="C54" s="34"/>
      <c r="D54" s="34"/>
      <c r="E54" s="34"/>
    </row>
    <row r="55" spans="1:5" x14ac:dyDescent="0.2">
      <c r="A55" t="s">
        <v>83</v>
      </c>
      <c r="B55" s="34" t="s">
        <v>4</v>
      </c>
      <c r="C55" s="34"/>
      <c r="D55" s="34"/>
      <c r="E55" s="34"/>
    </row>
    <row r="56" spans="1:5" x14ac:dyDescent="0.2">
      <c r="A56" t="s">
        <v>84</v>
      </c>
      <c r="B56" s="34" t="s">
        <v>10</v>
      </c>
      <c r="C56" s="34"/>
      <c r="D56" s="34"/>
      <c r="E56" s="34"/>
    </row>
    <row r="57" spans="1:5" x14ac:dyDescent="0.2">
      <c r="A57" t="s">
        <v>85</v>
      </c>
      <c r="B57" s="34" t="s">
        <v>3</v>
      </c>
      <c r="C57" s="34"/>
      <c r="D57" s="34"/>
      <c r="E57" s="34"/>
    </row>
    <row r="58" spans="1:5" x14ac:dyDescent="0.2">
      <c r="A58" t="s">
        <v>86</v>
      </c>
      <c r="B58" t="s">
        <v>57</v>
      </c>
      <c r="C58" s="34"/>
      <c r="D58" s="34"/>
      <c r="E58" s="34"/>
    </row>
    <row r="59" spans="1:5" x14ac:dyDescent="0.2">
      <c r="A59" t="s">
        <v>87</v>
      </c>
      <c r="B59" s="34" t="s">
        <v>8</v>
      </c>
      <c r="C59" s="34"/>
      <c r="D59" s="34"/>
      <c r="E59" s="34"/>
    </row>
    <row r="60" spans="1:5" x14ac:dyDescent="0.2">
      <c r="A60" t="s">
        <v>88</v>
      </c>
      <c r="B60" s="34" t="s">
        <v>12</v>
      </c>
      <c r="C60" s="34"/>
      <c r="D60" s="34"/>
      <c r="E60" s="34"/>
    </row>
    <row r="61" spans="1:5" x14ac:dyDescent="0.2">
      <c r="A61" t="s">
        <v>89</v>
      </c>
      <c r="B61" s="34" t="s">
        <v>45</v>
      </c>
      <c r="C61" s="34"/>
      <c r="D61" s="34"/>
      <c r="E61" s="34"/>
    </row>
    <row r="62" spans="1:5" x14ac:dyDescent="0.2">
      <c r="A62" t="s">
        <v>91</v>
      </c>
      <c r="B62" s="34" t="s">
        <v>7</v>
      </c>
      <c r="C62" s="34"/>
      <c r="D62" s="34"/>
      <c r="E62" s="34"/>
    </row>
    <row r="63" spans="1:5" x14ac:dyDescent="0.2">
      <c r="A63" t="s">
        <v>92</v>
      </c>
      <c r="B63" s="34" t="s">
        <v>6</v>
      </c>
      <c r="C63" s="34"/>
      <c r="D63" s="34"/>
      <c r="E63" s="34"/>
    </row>
    <row r="65" spans="2:2" x14ac:dyDescent="0.2">
      <c r="B65" s="34"/>
    </row>
  </sheetData>
  <mergeCells count="3">
    <mergeCell ref="A1:R1"/>
    <mergeCell ref="A23:R23"/>
    <mergeCell ref="A45:D4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8"/>
  <sheetViews>
    <sheetView workbookViewId="0">
      <selection activeCell="A13" sqref="A13"/>
    </sheetView>
  </sheetViews>
  <sheetFormatPr defaultRowHeight="12.75" x14ac:dyDescent="0.2"/>
  <cols>
    <col min="1" max="1" width="28.42578125" bestFit="1" customWidth="1"/>
    <col min="3" max="3" width="18.42578125" bestFit="1" customWidth="1"/>
  </cols>
  <sheetData>
    <row r="1" spans="1:4" x14ac:dyDescent="0.2">
      <c r="A1" s="35" t="s">
        <v>47</v>
      </c>
      <c r="C1" s="35" t="s">
        <v>51</v>
      </c>
      <c r="D1" s="35"/>
    </row>
    <row r="2" spans="1:4" x14ac:dyDescent="0.2">
      <c r="A2" t="s">
        <v>40</v>
      </c>
      <c r="C2" s="35" t="s">
        <v>52</v>
      </c>
      <c r="D2" s="35"/>
    </row>
    <row r="3" spans="1:4" x14ac:dyDescent="0.2">
      <c r="A3" t="s">
        <v>35</v>
      </c>
      <c r="C3" s="35" t="s">
        <v>53</v>
      </c>
      <c r="D3" s="35"/>
    </row>
    <row r="4" spans="1:4" x14ac:dyDescent="0.2">
      <c r="A4" t="s">
        <v>34</v>
      </c>
      <c r="C4" s="35" t="s">
        <v>54</v>
      </c>
      <c r="D4" s="35"/>
    </row>
    <row r="5" spans="1:4" x14ac:dyDescent="0.2">
      <c r="A5" t="s">
        <v>24</v>
      </c>
      <c r="C5" s="35" t="s">
        <v>56</v>
      </c>
      <c r="D5" s="35"/>
    </row>
    <row r="6" spans="1:4" x14ac:dyDescent="0.2">
      <c r="A6" t="s">
        <v>32</v>
      </c>
      <c r="C6" s="35" t="s">
        <v>55</v>
      </c>
      <c r="D6" s="35"/>
    </row>
    <row r="7" spans="1:4" x14ac:dyDescent="0.2">
      <c r="A7" t="s">
        <v>42</v>
      </c>
    </row>
    <row r="8" spans="1:4" x14ac:dyDescent="0.2">
      <c r="A8" t="s">
        <v>33</v>
      </c>
    </row>
    <row r="9" spans="1:4" x14ac:dyDescent="0.2">
      <c r="A9" t="s">
        <v>4</v>
      </c>
    </row>
    <row r="10" spans="1:4" x14ac:dyDescent="0.2">
      <c r="A10" t="s">
        <v>39</v>
      </c>
    </row>
    <row r="11" spans="1:4" x14ac:dyDescent="0.2">
      <c r="A11" t="s">
        <v>43</v>
      </c>
    </row>
    <row r="12" spans="1:4" x14ac:dyDescent="0.2">
      <c r="A12" s="35" t="s">
        <v>57</v>
      </c>
    </row>
    <row r="13" spans="1:4" x14ac:dyDescent="0.2">
      <c r="A13" t="s">
        <v>38</v>
      </c>
    </row>
    <row r="14" spans="1:4" x14ac:dyDescent="0.2">
      <c r="A14" t="s">
        <v>41</v>
      </c>
    </row>
    <row r="15" spans="1:4" x14ac:dyDescent="0.2">
      <c r="A15" t="s">
        <v>49</v>
      </c>
    </row>
    <row r="16" spans="1:4" x14ac:dyDescent="0.2">
      <c r="A16" s="35" t="s">
        <v>50</v>
      </c>
    </row>
    <row r="17" spans="1:1" x14ac:dyDescent="0.2">
      <c r="A17" t="s">
        <v>37</v>
      </c>
    </row>
    <row r="18" spans="1:1" x14ac:dyDescent="0.2">
      <c r="A18" t="s">
        <v>36</v>
      </c>
    </row>
  </sheetData>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8"/>
  <sheetViews>
    <sheetView topLeftCell="A64" workbookViewId="0">
      <selection activeCell="F38" sqref="F38"/>
    </sheetView>
  </sheetViews>
  <sheetFormatPr defaultRowHeight="12.75" x14ac:dyDescent="0.2"/>
  <cols>
    <col min="1" max="1" width="29" bestFit="1" customWidth="1"/>
  </cols>
  <sheetData>
    <row r="1" spans="1:4" x14ac:dyDescent="0.2">
      <c r="A1" s="34" t="s">
        <v>20</v>
      </c>
      <c r="B1" s="34"/>
      <c r="C1" s="34"/>
      <c r="D1" s="34"/>
    </row>
    <row r="2" spans="1:4" x14ac:dyDescent="0.2">
      <c r="A2" s="34" t="s">
        <v>11</v>
      </c>
      <c r="B2" s="34"/>
      <c r="C2" s="34"/>
      <c r="D2" s="34"/>
    </row>
    <row r="3" spans="1:4" x14ac:dyDescent="0.2">
      <c r="A3" s="34" t="s">
        <v>5</v>
      </c>
      <c r="B3" s="34"/>
      <c r="C3" s="34"/>
      <c r="D3" s="34"/>
    </row>
    <row r="4" spans="1:4" x14ac:dyDescent="0.2">
      <c r="A4" s="34" t="s">
        <v>9</v>
      </c>
      <c r="B4" s="34"/>
      <c r="C4" s="34"/>
      <c r="D4" s="34"/>
    </row>
    <row r="5" spans="1:4" x14ac:dyDescent="0.2">
      <c r="A5" s="34" t="s">
        <v>25</v>
      </c>
      <c r="B5" s="34"/>
      <c r="C5" s="34"/>
      <c r="D5" s="34"/>
    </row>
    <row r="6" spans="1:4" x14ac:dyDescent="0.2">
      <c r="A6" s="34" t="s">
        <v>0</v>
      </c>
      <c r="B6" s="34"/>
      <c r="C6" s="34"/>
      <c r="D6" s="34"/>
    </row>
    <row r="7" spans="1:4" x14ac:dyDescent="0.2">
      <c r="A7" s="34" t="s">
        <v>44</v>
      </c>
      <c r="B7" s="34"/>
      <c r="C7" s="34"/>
      <c r="D7" s="34"/>
    </row>
    <row r="8" spans="1:4" x14ac:dyDescent="0.2">
      <c r="A8" s="34" t="s">
        <v>2</v>
      </c>
      <c r="B8" s="34"/>
      <c r="C8" s="34"/>
      <c r="D8" s="34"/>
    </row>
    <row r="9" spans="1:4" x14ac:dyDescent="0.2">
      <c r="A9" s="34" t="s">
        <v>1</v>
      </c>
      <c r="B9" s="34"/>
      <c r="C9" s="34"/>
      <c r="D9" s="34"/>
    </row>
    <row r="10" spans="1:4" x14ac:dyDescent="0.2">
      <c r="A10" s="34" t="s">
        <v>4</v>
      </c>
      <c r="B10" s="34"/>
      <c r="C10" s="34"/>
      <c r="D10" s="34"/>
    </row>
    <row r="11" spans="1:4" x14ac:dyDescent="0.2">
      <c r="A11" s="34" t="s">
        <v>10</v>
      </c>
      <c r="B11" s="34"/>
      <c r="C11" s="34"/>
      <c r="D11" s="34"/>
    </row>
    <row r="12" spans="1:4" x14ac:dyDescent="0.2">
      <c r="A12" s="34" t="s">
        <v>3</v>
      </c>
      <c r="B12" s="34"/>
      <c r="C12" s="34"/>
      <c r="D12" s="34"/>
    </row>
    <row r="13" spans="1:4" x14ac:dyDescent="0.2">
      <c r="A13" s="34" t="s">
        <v>57</v>
      </c>
      <c r="B13" s="34"/>
      <c r="C13" s="34"/>
      <c r="D13" s="34"/>
    </row>
    <row r="14" spans="1:4" x14ac:dyDescent="0.2">
      <c r="A14" s="34" t="s">
        <v>8</v>
      </c>
      <c r="B14" s="34"/>
      <c r="C14" s="34"/>
      <c r="D14" s="34"/>
    </row>
    <row r="15" spans="1:4" x14ac:dyDescent="0.2">
      <c r="A15" s="34" t="s">
        <v>12</v>
      </c>
      <c r="B15" s="34"/>
      <c r="C15" s="34"/>
      <c r="D15" s="34"/>
    </row>
    <row r="16" spans="1:4" x14ac:dyDescent="0.2">
      <c r="A16" s="34" t="s">
        <v>45</v>
      </c>
      <c r="B16" s="34"/>
      <c r="C16" s="34"/>
      <c r="D16" s="34"/>
    </row>
    <row r="17" spans="1:4" x14ac:dyDescent="0.2">
      <c r="A17" s="34" t="s">
        <v>7</v>
      </c>
      <c r="B17" s="34"/>
      <c r="C17" s="34"/>
      <c r="D17" s="34"/>
    </row>
    <row r="18" spans="1:4" x14ac:dyDescent="0.2">
      <c r="A18" s="34" t="s">
        <v>6</v>
      </c>
    </row>
  </sheetData>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5:O28"/>
  <sheetViews>
    <sheetView workbookViewId="0">
      <selection activeCell="A6" sqref="A6"/>
    </sheetView>
  </sheetViews>
  <sheetFormatPr defaultRowHeight="12.75" x14ac:dyDescent="0.2"/>
  <cols>
    <col min="1" max="1" width="10.140625" bestFit="1" customWidth="1"/>
  </cols>
  <sheetData>
    <row r="5" spans="1:1" x14ac:dyDescent="0.2">
      <c r="A5" s="42"/>
    </row>
    <row r="6" spans="1:1" x14ac:dyDescent="0.2">
      <c r="A6" s="42"/>
    </row>
    <row r="7" spans="1:1" x14ac:dyDescent="0.2">
      <c r="A7" s="42"/>
    </row>
    <row r="18" spans="13:15" x14ac:dyDescent="0.2">
      <c r="M18" s="41"/>
    </row>
    <row r="19" spans="13:15" x14ac:dyDescent="0.2">
      <c r="M19" s="41"/>
    </row>
    <row r="20" spans="13:15" x14ac:dyDescent="0.2">
      <c r="M20" s="41"/>
    </row>
    <row r="21" spans="13:15" x14ac:dyDescent="0.2">
      <c r="M21" s="41"/>
    </row>
    <row r="22" spans="13:15" x14ac:dyDescent="0.2">
      <c r="M22" s="41"/>
    </row>
    <row r="23" spans="13:15" x14ac:dyDescent="0.2">
      <c r="M23" s="41"/>
      <c r="O23" s="36"/>
    </row>
    <row r="24" spans="13:15" x14ac:dyDescent="0.2">
      <c r="M24" s="36"/>
    </row>
    <row r="25" spans="13:15" x14ac:dyDescent="0.2">
      <c r="M25" s="36"/>
    </row>
    <row r="28" spans="13:15" x14ac:dyDescent="0.2">
      <c r="O28" s="3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70CD565C5514A980FAF3C4548A11C" ma:contentTypeVersion="0" ma:contentTypeDescription="Create a new document." ma:contentTypeScope="" ma:versionID="89e8271da3854d41c105aa57ff156c6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6D02D4-A353-4F59-9F08-00C89369089B}">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CEEC8E7-39FF-4636-86FA-312D18D25EB2}">
  <ds:schemaRefs>
    <ds:schemaRef ds:uri="http://schemas.microsoft.com/sharepoint/v3/contenttype/forms"/>
  </ds:schemaRefs>
</ds:datastoreItem>
</file>

<file path=customXml/itemProps3.xml><?xml version="1.0" encoding="utf-8"?>
<ds:datastoreItem xmlns:ds="http://schemas.openxmlformats.org/officeDocument/2006/customXml" ds:itemID="{F920B099-3F67-4180-863A-11843643F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Travel and Expense Form</vt:lpstr>
      <vt:lpstr>MRA-Missing Receipt Affidavit</vt:lpstr>
      <vt:lpstr>Standard Mileage Chart</vt:lpstr>
      <vt:lpstr>List of Locations - Hide</vt:lpstr>
      <vt:lpstr>Sheet1</vt:lpstr>
      <vt:lpstr>Sheet2</vt:lpstr>
      <vt:lpstr>AccountCodes</vt:lpstr>
      <vt:lpstr>Locations</vt:lpstr>
      <vt:lpstr>'Travel and Expense Form'!Print_Area</vt:lpstr>
      <vt:lpstr>school2</vt:lpstr>
      <vt:lpstr>school3</vt:lpstr>
      <vt:lpstr>Schools</vt:lpstr>
      <vt:lpstr>schools2</vt:lpstr>
    </vt:vector>
  </TitlesOfParts>
  <Company>DASD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Travel and Expense Form</dc:title>
  <dc:creator>C Petrow</dc:creator>
  <cp:lastModifiedBy>Mitchell, Joan</cp:lastModifiedBy>
  <cp:lastPrinted>2023-01-04T17:39:55Z</cp:lastPrinted>
  <dcterms:created xsi:type="dcterms:W3CDTF">2005-11-28T15:58:39Z</dcterms:created>
  <dcterms:modified xsi:type="dcterms:W3CDTF">2023-01-11T14:54:48Z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